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defaultThemeVersion="124226"/>
  <mc:AlternateContent xmlns:mc="http://schemas.openxmlformats.org/markup-compatibility/2006">
    <mc:Choice Requires="x15">
      <x15ac:absPath xmlns:x15ac="http://schemas.microsoft.com/office/spreadsheetml/2010/11/ac" url="S:\Work (Brianne)\Reporting Standards\Work in progress\ILPA template - closed-end RE fund considerations TF\"/>
    </mc:Choice>
  </mc:AlternateContent>
  <xr:revisionPtr revIDLastSave="0" documentId="13_ncr:1_{F26C2720-5520-4D95-AB98-8281AC4E0A93}" xr6:coauthVersionLast="43" xr6:coauthVersionMax="43" xr10:uidLastSave="{00000000-0000-0000-0000-000000000000}"/>
  <bookViews>
    <workbookView xWindow="-120" yWindow="-120" windowWidth="29040" windowHeight="15840" tabRatio="966" xr2:uid="{00000000-000D-0000-FFFF-FFFF00000000}"/>
  </bookViews>
  <sheets>
    <sheet name="Instructions" sheetId="31" r:id="rId1"/>
    <sheet name="Reporting Template (General)" sheetId="27" r:id="rId2"/>
    <sheet name="ILPA Reporting Template(Level1)" sheetId="21" r:id="rId3"/>
    <sheet name="RS Supplemental(ILPA-RS Level2)" sheetId="25" r:id="rId4"/>
  </sheets>
  <definedNames>
    <definedName name="_xlnm._FilterDatabase" localSheetId="3" hidden="1">'RS Supplemental(ILPA-RS Level2)'!$A$1:$S$161</definedName>
    <definedName name="_xlnm.Print_Area" localSheetId="2">'ILPA Reporting Template(Level1)'!$B$4:$P$109</definedName>
    <definedName name="_xlnm.Print_Area" localSheetId="0">Instructions!$A$1:$C$48</definedName>
    <definedName name="_xlnm.Print_Area" localSheetId="1">'Reporting Template (General)'!$A$1:$D$33</definedName>
    <definedName name="_xlnm.Print_Area" localSheetId="3">'RS Supplemental(ILPA-RS Level2)'!$B$1:$M$161</definedName>
    <definedName name="_xlnm.Print_Titles" localSheetId="2">'ILPA Reporting Template(Level1)'!$4:$7</definedName>
    <definedName name="_xlnm.Print_Titles" localSheetId="0">Instructions!$1:$2</definedName>
    <definedName name="_xlnm.Print_Titles" localSheetId="3">'RS Supplemental(ILPA-RS Level2)'!$2:$8</definedName>
  </definedNames>
  <calcPr calcId="181029" calcMode="autoNoTable"/>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M95" i="25" l="1"/>
  <c r="L95" i="25"/>
  <c r="K95" i="25"/>
  <c r="J95" i="25"/>
  <c r="I95" i="25"/>
  <c r="H95" i="25"/>
  <c r="G95" i="25"/>
  <c r="F95" i="25"/>
  <c r="E95" i="25"/>
  <c r="M73" i="21" l="1"/>
  <c r="L73" i="21"/>
  <c r="K73" i="21"/>
  <c r="K72" i="21"/>
  <c r="K71" i="21"/>
  <c r="J76" i="21"/>
  <c r="J75" i="21"/>
  <c r="J74" i="21"/>
  <c r="J73" i="21"/>
  <c r="J72" i="21"/>
  <c r="I76" i="21"/>
  <c r="I75" i="21"/>
  <c r="I74" i="21"/>
  <c r="I73" i="21"/>
  <c r="H76" i="21"/>
  <c r="H75" i="21"/>
  <c r="H74" i="21"/>
  <c r="H73" i="21"/>
  <c r="H72" i="21"/>
  <c r="H71" i="21"/>
  <c r="G76" i="21"/>
  <c r="G75" i="21"/>
  <c r="G74" i="21"/>
  <c r="G73" i="21"/>
  <c r="F76" i="21"/>
  <c r="F75" i="21"/>
  <c r="F74" i="21"/>
  <c r="F73" i="21"/>
  <c r="E76" i="21"/>
  <c r="E75" i="21"/>
  <c r="E74" i="21"/>
  <c r="E73" i="21"/>
  <c r="E72" i="21"/>
  <c r="E71" i="21"/>
  <c r="M111" i="25"/>
  <c r="M72" i="21" s="1"/>
  <c r="L111" i="25"/>
  <c r="L72" i="21" s="1"/>
  <c r="I111" i="25"/>
  <c r="I72" i="21" s="1"/>
  <c r="G111" i="25"/>
  <c r="G72" i="21" s="1"/>
  <c r="F111" i="25"/>
  <c r="F72" i="21" s="1"/>
  <c r="M110" i="25"/>
  <c r="M71" i="21" s="1"/>
  <c r="L110" i="25"/>
  <c r="L71" i="21" s="1"/>
  <c r="J110" i="25"/>
  <c r="J71" i="21" s="1"/>
  <c r="I110" i="25"/>
  <c r="I71" i="21" s="1"/>
  <c r="G110" i="25"/>
  <c r="G71" i="21" s="1"/>
  <c r="F110" i="25"/>
  <c r="F71" i="21" s="1"/>
  <c r="K109" i="25"/>
  <c r="H109" i="25"/>
  <c r="E109" i="25"/>
  <c r="M67" i="21"/>
  <c r="L67" i="21"/>
  <c r="K67" i="21"/>
  <c r="J67" i="21"/>
  <c r="I67" i="21"/>
  <c r="H67" i="21"/>
  <c r="G67" i="21"/>
  <c r="F67" i="21"/>
  <c r="M66" i="21"/>
  <c r="L66" i="21"/>
  <c r="K66" i="21"/>
  <c r="J66" i="21"/>
  <c r="I66" i="21"/>
  <c r="H66" i="21"/>
  <c r="G66" i="21"/>
  <c r="F66" i="21"/>
  <c r="M65" i="21"/>
  <c r="L65" i="21"/>
  <c r="K65" i="21"/>
  <c r="J65" i="21"/>
  <c r="I65" i="21"/>
  <c r="H65" i="21"/>
  <c r="G65" i="21"/>
  <c r="F65" i="21"/>
  <c r="M64" i="21"/>
  <c r="L64" i="21"/>
  <c r="K64" i="21"/>
  <c r="J64" i="21"/>
  <c r="I64" i="21"/>
  <c r="H64" i="21"/>
  <c r="G64" i="21"/>
  <c r="F64" i="21"/>
  <c r="M63" i="21"/>
  <c r="L63" i="21"/>
  <c r="K63" i="21"/>
  <c r="J63" i="21"/>
  <c r="I63" i="21"/>
  <c r="H63" i="21"/>
  <c r="G63" i="21"/>
  <c r="F63" i="21"/>
  <c r="M62" i="21"/>
  <c r="L62" i="21"/>
  <c r="K62" i="21"/>
  <c r="J62" i="21"/>
  <c r="I62" i="21"/>
  <c r="H62" i="21"/>
  <c r="G62" i="21"/>
  <c r="F62" i="21"/>
  <c r="E67" i="21"/>
  <c r="E66" i="21"/>
  <c r="E65" i="21"/>
  <c r="E64" i="21"/>
  <c r="E63" i="21"/>
  <c r="E62" i="21"/>
  <c r="M106" i="25"/>
  <c r="M68" i="21" s="1"/>
  <c r="L106" i="25"/>
  <c r="L68" i="21" s="1"/>
  <c r="K106" i="25"/>
  <c r="K68" i="21" s="1"/>
  <c r="J106" i="25"/>
  <c r="J68" i="21" s="1"/>
  <c r="I106" i="25"/>
  <c r="I68" i="21" s="1"/>
  <c r="H106" i="25"/>
  <c r="H68" i="21" s="1"/>
  <c r="G106" i="25"/>
  <c r="G68" i="21" s="1"/>
  <c r="F106" i="25"/>
  <c r="F68" i="21" s="1"/>
  <c r="E106" i="25"/>
  <c r="E68" i="21" s="1"/>
  <c r="M56" i="21"/>
  <c r="M55" i="21"/>
  <c r="M54" i="21"/>
  <c r="L56" i="21"/>
  <c r="L55" i="21"/>
  <c r="L54" i="21"/>
  <c r="K56" i="21"/>
  <c r="K55" i="21"/>
  <c r="K54" i="21"/>
  <c r="J56" i="21"/>
  <c r="J55" i="21"/>
  <c r="J54" i="21"/>
  <c r="I56" i="21"/>
  <c r="I55" i="21"/>
  <c r="I54" i="21"/>
  <c r="H56" i="21"/>
  <c r="H55" i="21"/>
  <c r="H54" i="21"/>
  <c r="G56" i="21"/>
  <c r="G55" i="21"/>
  <c r="G54" i="21"/>
  <c r="F56" i="21"/>
  <c r="F55" i="21"/>
  <c r="F54" i="21"/>
  <c r="E56" i="21"/>
  <c r="E55" i="21"/>
  <c r="E54" i="21"/>
  <c r="G7" i="21"/>
  <c r="J7" i="21" s="1"/>
  <c r="M7" i="21" s="1"/>
  <c r="G6" i="21"/>
  <c r="J6" i="21" s="1"/>
  <c r="M6" i="21" s="1"/>
  <c r="F7" i="21"/>
  <c r="I7" i="21" s="1"/>
  <c r="L7" i="21" s="1"/>
  <c r="F6" i="21"/>
  <c r="I6" i="21" s="1"/>
  <c r="L6" i="21" s="1"/>
  <c r="E7" i="21"/>
  <c r="H7" i="21" s="1"/>
  <c r="K7" i="21" s="1"/>
  <c r="E6" i="21"/>
  <c r="H6" i="21" s="1"/>
  <c r="K6" i="21" s="1"/>
  <c r="M52" i="21"/>
  <c r="M51" i="21"/>
  <c r="M50" i="21"/>
  <c r="L52" i="21"/>
  <c r="L51" i="21"/>
  <c r="L50" i="21"/>
  <c r="K52" i="21"/>
  <c r="K51" i="21"/>
  <c r="K50" i="21"/>
  <c r="J52" i="21"/>
  <c r="J51" i="21"/>
  <c r="J50" i="21"/>
  <c r="I52" i="21"/>
  <c r="I51" i="21"/>
  <c r="I50" i="21"/>
  <c r="H52" i="21"/>
  <c r="H51" i="21"/>
  <c r="H50" i="21"/>
  <c r="G52" i="21"/>
  <c r="G51" i="21"/>
  <c r="G50" i="21"/>
  <c r="F52" i="21"/>
  <c r="F51" i="21"/>
  <c r="F50" i="21"/>
  <c r="M48" i="21"/>
  <c r="M47" i="21"/>
  <c r="M46" i="21"/>
  <c r="M45" i="21"/>
  <c r="M44" i="21"/>
  <c r="L48" i="21"/>
  <c r="L47" i="21"/>
  <c r="L46" i="21"/>
  <c r="L45" i="21"/>
  <c r="L44" i="21"/>
  <c r="K48" i="21"/>
  <c r="K47" i="21"/>
  <c r="K46" i="21"/>
  <c r="K45" i="21"/>
  <c r="K44" i="21"/>
  <c r="J48" i="21"/>
  <c r="J47" i="21"/>
  <c r="J46" i="21"/>
  <c r="J45" i="21"/>
  <c r="J44" i="21"/>
  <c r="I48" i="21"/>
  <c r="I47" i="21"/>
  <c r="I46" i="21"/>
  <c r="I45" i="21"/>
  <c r="I44" i="21"/>
  <c r="H48" i="21"/>
  <c r="H47" i="21"/>
  <c r="H46" i="21"/>
  <c r="H45" i="21"/>
  <c r="H44" i="21"/>
  <c r="G48" i="21"/>
  <c r="G47" i="21"/>
  <c r="G46" i="21"/>
  <c r="G45" i="21"/>
  <c r="G44" i="21"/>
  <c r="F48" i="21"/>
  <c r="F47" i="21"/>
  <c r="F46" i="21"/>
  <c r="F45" i="21"/>
  <c r="F44" i="21"/>
  <c r="E52" i="21"/>
  <c r="E51" i="21"/>
  <c r="E50" i="21"/>
  <c r="E48" i="21"/>
  <c r="E47" i="21"/>
  <c r="E46" i="21"/>
  <c r="E45" i="21"/>
  <c r="E44" i="21"/>
  <c r="M13" i="21"/>
  <c r="M12" i="21"/>
  <c r="M11" i="21"/>
  <c r="L13" i="21"/>
  <c r="L12" i="21"/>
  <c r="L11" i="21"/>
  <c r="K13" i="21"/>
  <c r="K12" i="21"/>
  <c r="K11" i="21"/>
  <c r="J13" i="21"/>
  <c r="J12" i="21"/>
  <c r="J11" i="21"/>
  <c r="I13" i="21"/>
  <c r="I12" i="21"/>
  <c r="I11" i="21"/>
  <c r="H13" i="21"/>
  <c r="H12" i="21"/>
  <c r="H11" i="21"/>
  <c r="G13" i="21"/>
  <c r="G12" i="21"/>
  <c r="G11" i="21"/>
  <c r="F13" i="21"/>
  <c r="F12" i="21"/>
  <c r="F11" i="21"/>
  <c r="E13" i="21"/>
  <c r="E12" i="21"/>
  <c r="E11" i="21"/>
  <c r="M15" i="25" l="1"/>
  <c r="L15" i="25"/>
  <c r="K15" i="25"/>
  <c r="J15" i="25"/>
  <c r="I15" i="25"/>
  <c r="H15" i="25"/>
  <c r="G15" i="25"/>
  <c r="F15" i="25"/>
  <c r="E15" i="25"/>
  <c r="E29" i="25"/>
  <c r="B14" i="25"/>
  <c r="B13" i="25"/>
  <c r="B12" i="25"/>
  <c r="E132" i="25" l="1"/>
  <c r="J83" i="21"/>
  <c r="I83" i="21"/>
  <c r="H83" i="21"/>
  <c r="G83" i="21"/>
  <c r="F83" i="21"/>
  <c r="E83" i="21"/>
  <c r="A130" i="25" l="1"/>
  <c r="M40" i="21"/>
  <c r="L40" i="21"/>
  <c r="K40" i="21"/>
  <c r="J40" i="21"/>
  <c r="I40" i="21"/>
  <c r="H40" i="21"/>
  <c r="G40" i="21"/>
  <c r="F40" i="21"/>
  <c r="E40" i="21"/>
  <c r="M39" i="21"/>
  <c r="L39" i="21"/>
  <c r="K39" i="21"/>
  <c r="J39" i="21"/>
  <c r="I39" i="21"/>
  <c r="H39" i="21"/>
  <c r="G39" i="21"/>
  <c r="F39" i="21"/>
  <c r="E39" i="21"/>
  <c r="J80" i="25"/>
  <c r="I80" i="25"/>
  <c r="H80" i="25"/>
  <c r="G80" i="25"/>
  <c r="F80" i="25"/>
  <c r="E80" i="25"/>
  <c r="M42" i="25"/>
  <c r="L42" i="25"/>
  <c r="K42" i="25"/>
  <c r="J131" i="25"/>
  <c r="I131" i="25"/>
  <c r="H131" i="25"/>
  <c r="G131" i="25"/>
  <c r="F131" i="25"/>
  <c r="E131" i="25"/>
  <c r="J29" i="25"/>
  <c r="E42" i="25"/>
  <c r="J42" i="25"/>
  <c r="J28" i="25" l="1"/>
  <c r="E28" i="25"/>
  <c r="G42" i="25"/>
  <c r="F42" i="25"/>
  <c r="I132" i="25" l="1"/>
  <c r="I42" i="25" l="1"/>
  <c r="H42" i="25"/>
  <c r="H132" i="25" l="1"/>
  <c r="M132" i="25" l="1"/>
  <c r="M143" i="25" s="1"/>
  <c r="L132" i="25"/>
  <c r="L143" i="25" s="1"/>
  <c r="K132" i="25"/>
  <c r="K143" i="25" s="1"/>
  <c r="J132" i="25"/>
  <c r="G132" i="25"/>
  <c r="F132" i="25"/>
  <c r="M29" i="25" l="1"/>
  <c r="L29" i="25"/>
  <c r="K29" i="25"/>
  <c r="I29" i="25"/>
  <c r="H29" i="25"/>
  <c r="G29" i="25"/>
  <c r="F29" i="25"/>
  <c r="B6" i="25" l="1"/>
  <c r="B5" i="21"/>
  <c r="E93" i="21" l="1"/>
  <c r="F93" i="21"/>
  <c r="G93" i="21"/>
  <c r="H93" i="21"/>
  <c r="I93" i="21"/>
  <c r="J93" i="21"/>
  <c r="K93" i="21"/>
  <c r="L93" i="21"/>
  <c r="M93" i="21"/>
  <c r="E84" i="21" l="1"/>
  <c r="M17" i="21"/>
  <c r="L17" i="21"/>
  <c r="K17" i="21"/>
  <c r="J17" i="21"/>
  <c r="I17" i="21"/>
  <c r="H17" i="21"/>
  <c r="G17" i="21"/>
  <c r="F17" i="21"/>
  <c r="E17" i="21"/>
  <c r="M28" i="25"/>
  <c r="M17" i="25"/>
  <c r="L17" i="25"/>
  <c r="K17" i="25"/>
  <c r="J17" i="25"/>
  <c r="I17" i="25"/>
  <c r="H17" i="25"/>
  <c r="E17" i="25"/>
  <c r="F17" i="25"/>
  <c r="G17" i="25"/>
  <c r="M81" i="25" l="1"/>
  <c r="M87" i="25" s="1"/>
  <c r="M91" i="25" s="1"/>
  <c r="M96" i="25" s="1"/>
  <c r="J81" i="25"/>
  <c r="J87" i="25" s="1"/>
  <c r="J91" i="25" s="1"/>
  <c r="J96" i="25" s="1"/>
  <c r="E81" i="25"/>
  <c r="E97" i="25" s="1"/>
  <c r="E119" i="25"/>
  <c r="J119" i="25"/>
  <c r="F85" i="21"/>
  <c r="E85" i="21"/>
  <c r="E87" i="25" l="1"/>
  <c r="E91" i="25" s="1"/>
  <c r="E96" i="25" s="1"/>
  <c r="M85" i="21"/>
  <c r="M94" i="21" s="1"/>
  <c r="L85" i="21"/>
  <c r="L94" i="21" s="1"/>
  <c r="H85" i="21"/>
  <c r="G85" i="21"/>
  <c r="K85" i="21" l="1"/>
  <c r="K94" i="21" s="1"/>
  <c r="A145" i="25" l="1"/>
  <c r="A132" i="25"/>
  <c r="E81" i="21"/>
  <c r="F81" i="21"/>
  <c r="G81" i="21"/>
  <c r="H81" i="21"/>
  <c r="I81" i="21"/>
  <c r="J81" i="21"/>
  <c r="A120" i="25"/>
  <c r="E28" i="21" l="1"/>
  <c r="E41" i="21" s="1"/>
  <c r="E42" i="21" s="1"/>
  <c r="F28" i="21"/>
  <c r="G28" i="21"/>
  <c r="H28" i="21"/>
  <c r="I28" i="21"/>
  <c r="J28" i="21"/>
  <c r="K28" i="21"/>
  <c r="L28" i="21"/>
  <c r="M28" i="21"/>
  <c r="A28" i="25" l="1"/>
  <c r="A17" i="25"/>
  <c r="M16" i="21" l="1"/>
  <c r="J16" i="21"/>
  <c r="J18" i="21" l="1"/>
  <c r="E18" i="21"/>
  <c r="I28" i="25"/>
  <c r="I81" i="25" s="1"/>
  <c r="E16" i="21"/>
  <c r="E80" i="21" s="1"/>
  <c r="M18" i="21"/>
  <c r="G28" i="25"/>
  <c r="G81" i="25" s="1"/>
  <c r="L28" i="25"/>
  <c r="L81" i="25" s="1"/>
  <c r="F28" i="25"/>
  <c r="F81" i="25" s="1"/>
  <c r="I16" i="21"/>
  <c r="K16" i="21"/>
  <c r="L16" i="21"/>
  <c r="F16" i="21"/>
  <c r="G16" i="21"/>
  <c r="H16" i="21"/>
  <c r="L18" i="21" l="1"/>
  <c r="L87" i="25"/>
  <c r="L91" i="25" s="1"/>
  <c r="L96" i="25" s="1"/>
  <c r="G18" i="21"/>
  <c r="G87" i="25"/>
  <c r="G91" i="25" s="1"/>
  <c r="G96" i="25" s="1"/>
  <c r="I18" i="21"/>
  <c r="F18" i="21"/>
  <c r="H28" i="25"/>
  <c r="H81" i="25" s="1"/>
  <c r="K28" i="25"/>
  <c r="K81" i="25" s="1"/>
  <c r="J129" i="25"/>
  <c r="J143" i="25" s="1"/>
  <c r="I129" i="25"/>
  <c r="H129" i="25"/>
  <c r="G129" i="25"/>
  <c r="F129" i="25"/>
  <c r="E129" i="25"/>
  <c r="E143" i="25" s="1"/>
  <c r="I119" i="25"/>
  <c r="H119" i="25"/>
  <c r="G119" i="25"/>
  <c r="F119" i="25"/>
  <c r="J97" i="25"/>
  <c r="F97" i="25" l="1"/>
  <c r="F87" i="25"/>
  <c r="F91" i="25" s="1"/>
  <c r="F96" i="25" s="1"/>
  <c r="I97" i="25"/>
  <c r="I87" i="25"/>
  <c r="I91" i="25" s="1"/>
  <c r="I96" i="25" s="1"/>
  <c r="K18" i="21"/>
  <c r="K87" i="25"/>
  <c r="K91" i="25" s="1"/>
  <c r="K96" i="25" s="1"/>
  <c r="H18" i="21"/>
  <c r="I143" i="25"/>
  <c r="F143" i="25"/>
  <c r="G143" i="25"/>
  <c r="H143" i="25"/>
  <c r="J80" i="21"/>
  <c r="H97" i="25" l="1"/>
  <c r="H87" i="25"/>
  <c r="H91" i="25" s="1"/>
  <c r="H96" i="25" s="1"/>
  <c r="I80" i="21"/>
  <c r="H80" i="21"/>
  <c r="I41" i="21" l="1"/>
  <c r="M41" i="21"/>
  <c r="L41" i="21"/>
  <c r="K41" i="21"/>
  <c r="J41" i="21"/>
  <c r="H41" i="21"/>
  <c r="G41" i="21"/>
  <c r="F41" i="21"/>
  <c r="J84" i="21"/>
  <c r="I84" i="21"/>
  <c r="H84" i="21"/>
  <c r="G84" i="21"/>
  <c r="F84" i="21"/>
  <c r="J82" i="21"/>
  <c r="I82" i="21"/>
  <c r="H82" i="21"/>
  <c r="G82" i="21"/>
  <c r="F82" i="21"/>
  <c r="E82" i="21"/>
  <c r="E94" i="21" s="1"/>
  <c r="G80" i="21"/>
  <c r="F80" i="21"/>
  <c r="K70" i="21"/>
  <c r="H70" i="21"/>
  <c r="E70" i="21"/>
  <c r="K61" i="21"/>
  <c r="H61" i="21"/>
  <c r="E61" i="21"/>
  <c r="M57" i="21"/>
  <c r="L57" i="21"/>
  <c r="K57" i="21"/>
  <c r="J57" i="21"/>
  <c r="I57" i="21"/>
  <c r="H57" i="21"/>
  <c r="G57" i="21"/>
  <c r="F57" i="21"/>
  <c r="E57" i="21"/>
  <c r="M43" i="21"/>
  <c r="M49" i="21" s="1"/>
  <c r="L43" i="21"/>
  <c r="L49" i="21" s="1"/>
  <c r="K43" i="21"/>
  <c r="K49" i="21" s="1"/>
  <c r="J43" i="21"/>
  <c r="J49" i="21" s="1"/>
  <c r="I43" i="21"/>
  <c r="I49" i="21" s="1"/>
  <c r="H43" i="21"/>
  <c r="H49" i="21" s="1"/>
  <c r="G43" i="21"/>
  <c r="G49" i="21" s="1"/>
  <c r="F43" i="21"/>
  <c r="F49" i="21" s="1"/>
  <c r="E43" i="21"/>
  <c r="E49" i="21" s="1"/>
  <c r="M14" i="21"/>
  <c r="L14" i="21"/>
  <c r="K14" i="21"/>
  <c r="J14" i="21"/>
  <c r="I14" i="21"/>
  <c r="H14" i="21"/>
  <c r="G14" i="21"/>
  <c r="F14" i="21"/>
  <c r="E14" i="21"/>
  <c r="M8" i="25"/>
  <c r="L8" i="25"/>
  <c r="K8" i="25"/>
  <c r="J8" i="25"/>
  <c r="I8" i="25"/>
  <c r="H8" i="25"/>
  <c r="G8" i="25"/>
  <c r="F8" i="25"/>
  <c r="E8" i="25"/>
  <c r="M7" i="25"/>
  <c r="L7" i="25"/>
  <c r="K7" i="25"/>
  <c r="J7" i="25"/>
  <c r="I7" i="25"/>
  <c r="H7" i="25"/>
  <c r="G7" i="25"/>
  <c r="F7" i="25"/>
  <c r="E7" i="25"/>
  <c r="H94" i="21" l="1"/>
  <c r="F94" i="21"/>
  <c r="G94" i="21"/>
  <c r="F42" i="21"/>
  <c r="I42" i="21"/>
  <c r="G42" i="21"/>
  <c r="F53" i="21"/>
  <c r="H53" i="21"/>
  <c r="J53" i="21"/>
  <c r="L53" i="21"/>
  <c r="G53" i="21"/>
  <c r="I53" i="21"/>
  <c r="K53" i="21"/>
  <c r="M53" i="21"/>
  <c r="E53" i="21"/>
  <c r="H42" i="21"/>
  <c r="M58" i="21" l="1"/>
  <c r="M59" i="21" s="1"/>
  <c r="G58" i="21"/>
  <c r="G59" i="21" s="1"/>
  <c r="I58" i="21"/>
  <c r="I59" i="21" s="1"/>
  <c r="J58" i="21"/>
  <c r="J59" i="21" s="1"/>
  <c r="K58" i="21"/>
  <c r="K59" i="21" s="1"/>
  <c r="H58" i="21"/>
  <c r="H59" i="21" s="1"/>
  <c r="L58" i="21"/>
  <c r="L59" i="21" s="1"/>
  <c r="E58" i="21"/>
  <c r="E59" i="21" s="1"/>
  <c r="F58" i="21"/>
  <c r="F59" i="21" s="1"/>
  <c r="J42" i="21"/>
  <c r="K42" i="21" l="1"/>
  <c r="M42" i="21" l="1"/>
  <c r="L42" i="21"/>
  <c r="G97" i="25" l="1"/>
  <c r="I85" i="21" l="1"/>
  <c r="I94" i="21" s="1"/>
  <c r="J85" i="21"/>
  <c r="J94" i="21" s="1"/>
</calcChain>
</file>

<file path=xl/sharedStrings.xml><?xml version="1.0" encoding="utf-8"?>
<sst xmlns="http://schemas.openxmlformats.org/spreadsheetml/2006/main" count="596" uniqueCount="279">
  <si>
    <t>Since Inception</t>
  </si>
  <si>
    <t>Management Fee Rebate</t>
  </si>
  <si>
    <t>Interest Income</t>
  </si>
  <si>
    <t>(Interest Expense)</t>
  </si>
  <si>
    <t>Total Commitment</t>
  </si>
  <si>
    <t>Plus Recallable Distributions</t>
  </si>
  <si>
    <t>+/- Other Unfunded Adjustment</t>
  </si>
  <si>
    <t>Ending Unfunded Commitment</t>
  </si>
  <si>
    <t>Beginning Unfunded Commitment:</t>
  </si>
  <si>
    <t>(Partnership Expenses - Total):</t>
  </si>
  <si>
    <t>Row Contains Formulas</t>
  </si>
  <si>
    <t>Contributions - Cash &amp; Non-Cash</t>
  </si>
  <si>
    <t>Fee Waiver</t>
  </si>
  <si>
    <t>Inception Start:</t>
  </si>
  <si>
    <t>Period End:</t>
  </si>
  <si>
    <t>Current Period Start:</t>
  </si>
  <si>
    <t>Current Year Start:</t>
  </si>
  <si>
    <t>GP's Allocation of Total Fund</t>
  </si>
  <si>
    <t>LP #5's Allocation of Total Fund</t>
  </si>
  <si>
    <t>A. Capital Account Statement for LP #5</t>
  </si>
  <si>
    <t>Total Received by the GP &amp; Related Parties</t>
  </si>
  <si>
    <t>Total Fund (incl. GP Allocation)</t>
  </si>
  <si>
    <t>With Respect to 
the Fund's LPs</t>
  </si>
  <si>
    <t>Partnership Expenses - Paid to GP &amp; Related Parties - Gross of Offsets</t>
  </si>
  <si>
    <t>Total Offsets to Fees &amp; Expenses (applied during period):</t>
  </si>
  <si>
    <t>Total Reimbursements for Travel &amp; Administrative Expenses****</t>
  </si>
  <si>
    <t>Capitalized Transaction Fees &amp; Exp. - Paid to GP &amp; Related Parties****</t>
  </si>
  <si>
    <t>B.1 Source Allocation:</t>
  </si>
  <si>
    <t>Change in Unrealized Gain / (Loss)</t>
  </si>
  <si>
    <t>Management Fees - Net of Rebates, Gross of Offsets and Waivers</t>
  </si>
  <si>
    <t>Total Cash / Non-Cash Flows (contributions, less distributions)</t>
  </si>
  <si>
    <t>Distributions Relating to Fees &amp; Expenses****</t>
  </si>
  <si>
    <t>QTD</t>
  </si>
  <si>
    <t>*Current offset percentages for the specific LP; As offset calculations may change over the life of the Fund, the current offset percentages may not be applicable for calculating the non-QTD offset balances</t>
  </si>
  <si>
    <t>YTD</t>
  </si>
  <si>
    <t>(Management Fees – Gross of Offsets, Waivers &amp; Rebates):</t>
  </si>
  <si>
    <t>Realized Gain / (Loss)</t>
  </si>
  <si>
    <t>Fund of Funds: Gross Fees, Exp. &amp; Incentive Allocation paid to the Underlying Funds****</t>
  </si>
  <si>
    <t>Unapplied Offset Balance (Roll-forward) - Beginning Balance</t>
  </si>
  <si>
    <t>Unapplied Offset Balance (Roll-forward) - Ending Balance</t>
  </si>
  <si>
    <t>(Less Total Offsets to Fees &amp; Expenses - applied during period)</t>
  </si>
  <si>
    <t>Beginning NAV - Net of Incentive Allocation</t>
  </si>
  <si>
    <t>Ending NAV - Net of Incentive Allocation</t>
  </si>
  <si>
    <t>Incentive Allocation - Paid During the Period</t>
  </si>
  <si>
    <t>Cumulative LPs' Allocation of Total Fund</t>
  </si>
  <si>
    <t>Reconciliation for Accrued Incentive Allocation</t>
  </si>
  <si>
    <t>Reconciliation for Unapplied Offset Balance (Roll-forward)</t>
  </si>
  <si>
    <t>Returned Clawback****</t>
  </si>
  <si>
    <t>(Placement Fees)</t>
  </si>
  <si>
    <t>(Less Expired/Released Commitments)</t>
  </si>
  <si>
    <t>(Less Contributions)</t>
  </si>
  <si>
    <t>A.2 Commitment Reconciliation:</t>
  </si>
  <si>
    <t>A.1 NAV Reconciliation and Summary of Fees, Expenses &amp; Incentive Allocation</t>
  </si>
  <si>
    <t>****Allocation for individual LPs, the Total Fund and all remaining positions may need to be estimated on a pro-rata basis</t>
  </si>
  <si>
    <t>Incentive Allocation - Earned (period-end balance)****</t>
  </si>
  <si>
    <t>Incentive Allocation - Amount Held in Escrow (period-end balance)****</t>
  </si>
  <si>
    <t>Accrued Incentive Allocation - Starting Period Balance</t>
  </si>
  <si>
    <t>Accrued Incentive Allocation - Periodic Change</t>
  </si>
  <si>
    <t>Accrued Incentive Allocation - Ending Period Balance</t>
  </si>
  <si>
    <t>Ending NAV - Gross of Accrued Incentive Allocation</t>
  </si>
  <si>
    <t>**Content in A.3 aims to provide users with additional context on the balances provided in other sections;  Some of the balances in A.3 represent a sub-total for an amount provided in another section;  Balances in this section should be entered as a positive amount, even though similar balances in other sections may typically be presented as a negative amount; To prevent double-counting, or other miscalculations, users should avoid netting balances in A.3 with amounts in other sections</t>
  </si>
  <si>
    <t>Footnotes for any YTD (Total Fund) expenses, fees &amp; offsets (including any "other" balances)</t>
  </si>
  <si>
    <t>Partnership Expenses – Other ($10,500) = Insurance ($8,000) + Partnership-Level Taxes ($2,500)</t>
  </si>
  <si>
    <t>Plus: Total Offsets to Fees &amp; Expenses (recognized during period)</t>
  </si>
  <si>
    <t>Less: Total Offsets to Fees &amp; Expenses (applied during period)</t>
  </si>
  <si>
    <t>(Total Management Fees &amp; Partnership Expenses, Net of Offsets &amp; Rebates, Gross of Fee Waiver)</t>
  </si>
  <si>
    <t>Affiliated Positions***</t>
  </si>
  <si>
    <t>***Balances in this section represent fees &amp; reimbursements received by the GP/Manager/Related Parties with respect to the Fund's investments that are not allocable to the Total Fund (i.e. allocated to ownership interests of LP co-investors &amp; other vehicles managed-by/affiliated-with the GP/Manager/Related Party); To avoid double-counting, LP # 5's Allocation of Total Fund should not reflect any pro-rata share of these positions; Balances in this section, plus the balances in the "Cumulative LPs' Allocation of Total Fund" section, should equal the total fees/reimbursements received by the GP/Manager/Related Parties With Respect to the Fund's Portfolio Companies/Invs.</t>
  </si>
  <si>
    <r>
      <t>Other Income/(Expense)</t>
    </r>
    <r>
      <rPr>
        <vertAlign val="superscript"/>
        <sz val="9"/>
        <rFont val="Arial"/>
        <family val="2"/>
      </rPr>
      <t>+</t>
    </r>
  </si>
  <si>
    <r>
      <rPr>
        <vertAlign val="superscript"/>
        <sz val="9"/>
        <rFont val="Arial"/>
        <family val="2"/>
      </rPr>
      <t>+</t>
    </r>
    <r>
      <rPr>
        <sz val="9"/>
        <rFont val="Arial"/>
        <family val="2"/>
      </rPr>
      <t>A description should be provided in the footnote section for any amount(s) listed in this row for the year-to-date period</t>
    </r>
  </si>
  <si>
    <t>Shaded/Italicized/Grouped Content Represents Level 2 Data</t>
  </si>
  <si>
    <t>Level 1 Standard</t>
  </si>
  <si>
    <t>Level 2 Standard</t>
  </si>
  <si>
    <t>The following table highlights the key differences between the data points captured by Level 1 and Level 2 information in the Template.</t>
  </si>
  <si>
    <t>(Management Fee - Ongoing – Commitment Fee)</t>
  </si>
  <si>
    <t>(Management Fee - Ongoing – Distribution Fee)</t>
  </si>
  <si>
    <t>(Vehicle Costs – Third Party - Professional Service)</t>
  </si>
  <si>
    <t>(Vehicle Cost – Taxes - Capital Gain Tax)</t>
  </si>
  <si>
    <t>(Vehicle Cost – Taxes - Corporate Income Tax)</t>
  </si>
  <si>
    <t>(Vehicle Cost – Taxes - Deferred Tax)</t>
  </si>
  <si>
    <t>(Vehicle Cost – Taxes - Withholding Tax)</t>
  </si>
  <si>
    <t>(Vehicle Costs – Taxes)</t>
  </si>
  <si>
    <t>(Vehicle Fees – Related Party)</t>
  </si>
  <si>
    <t>(Vehicle Fee – Related Party - Transaction Based Property Service - Project Management Fee (aka Property Advisory Fee)</t>
  </si>
  <si>
    <t>(Vehicle Fee – Related Party - Transaction Based Property Service - Property Acquisition Fee)</t>
  </si>
  <si>
    <t>(Vehicle Fee – Related Party - Transaction Based Property Service - Property Disposition Fee)</t>
  </si>
  <si>
    <t>(Vehicle Fee – Related Party - Debt Arrangement  Fee (Fund Financing Fee Charged by IM)</t>
  </si>
  <si>
    <t>(Vehicle Fee – Related Party - Transaction Based Property Service - Debt Arrangement Fee (Property Financing Fee Charged by IM)</t>
  </si>
  <si>
    <t>(Vehicle Fee – Related Party - Transaction Based Property Service - Dead Deal Fee Charged by IM)</t>
  </si>
  <si>
    <t>Management Fee - Fee Reduction/Rebate</t>
  </si>
  <si>
    <t>Final Close Date:</t>
  </si>
  <si>
    <t>(Vehicle Cost – Taxes - Value-add Tax (VAT) or Other Sales Tax (Non-recoverable)</t>
  </si>
  <si>
    <t>(Vehicle Fee – Related Party - Transaction Based Property Service - Property Due Diligence Fee Charged by IM)</t>
  </si>
  <si>
    <t>(Vehicle Costs  – Third Party - Professional Service - Audit &amp; Tax Preparation Service)</t>
  </si>
  <si>
    <t>(Vehicle Cost – Third Party - Professional Service - Audit Cost)</t>
  </si>
  <si>
    <t>(Vehicle Cost – Third Party - Professional Service - Valuation Cost)</t>
  </si>
  <si>
    <t>(Vehicle Cost – Third Party - Professional Service - Audit &amp; Tax - Other)</t>
  </si>
  <si>
    <t>(Vehicle Costs – Third Party - Professional Service -Custody Service)</t>
  </si>
  <si>
    <t>(Vehicle Cost – Third Party - Professional Service - Bank Charges)</t>
  </si>
  <si>
    <t>(Vehicle Cost – Third Party - Professional Service - Custodian Cost)</t>
  </si>
  <si>
    <t>(Vehicle Cost – Third Party - Professional Service - Transfer Agent Cost)</t>
  </si>
  <si>
    <t>(Vehicle Cost – Third Party - Professional Service -Trustee Cost)</t>
  </si>
  <si>
    <t>(Vehicle Cost – Third Party - Professional Service - Administrator (TPA) Cost)</t>
  </si>
  <si>
    <t>(Vehicle Cost – Third Party - Professional Service - Consultant Cost)</t>
  </si>
  <si>
    <t>(Vehicle Cost – Third Party - Professional Service - Wind-up/Liquidation Cost)</t>
  </si>
  <si>
    <t>Row Contains FORMULA</t>
  </si>
  <si>
    <t>Row Requires INPUT</t>
  </si>
  <si>
    <t>Row Contains Link</t>
  </si>
  <si>
    <t>Row Requires Input</t>
  </si>
  <si>
    <r>
      <t xml:space="preserve">Distributions - Cash &amp; Non-Cash </t>
    </r>
    <r>
      <rPr>
        <sz val="9"/>
        <color rgb="FF0070C0"/>
        <rFont val="Arial"/>
        <family val="2"/>
      </rPr>
      <t>(input positive values</t>
    </r>
    <r>
      <rPr>
        <sz val="9"/>
        <rFont val="Arial"/>
        <family val="2"/>
      </rPr>
      <t>)</t>
    </r>
  </si>
  <si>
    <t>(Vehicle Costs – Other+)</t>
  </si>
  <si>
    <t>(Vehicle Fee – Related Party -  Other+)</t>
  </si>
  <si>
    <t>(Vehicle Fee – Related Party - Transaction Based Property Service - Other+)</t>
  </si>
  <si>
    <t>Row Requires INPUT and is a CRITICAL LINK</t>
  </si>
  <si>
    <t>Row Contains FORMULA, Requires Total, and is a CRITICAL LINK</t>
  </si>
  <si>
    <r>
      <t>A.3 Miscellaneous** (</t>
    </r>
    <r>
      <rPr>
        <b/>
        <i/>
        <sz val="10"/>
        <color rgb="FF0070C0"/>
        <rFont val="Arial"/>
        <family val="2"/>
      </rPr>
      <t>input positive values</t>
    </r>
    <r>
      <rPr>
        <b/>
        <i/>
        <sz val="10"/>
        <rFont val="Arial"/>
        <family val="2"/>
      </rPr>
      <t>):</t>
    </r>
  </si>
  <si>
    <t>Row Contains Formula</t>
  </si>
  <si>
    <t>Row Contains Formula and is a CRITICAL Link</t>
  </si>
  <si>
    <r>
      <t>(</t>
    </r>
    <r>
      <rPr>
        <b/>
        <sz val="9"/>
        <rFont val="Arial"/>
        <family val="2"/>
      </rPr>
      <t xml:space="preserve">Partnership Expenses - Total: </t>
    </r>
    <r>
      <rPr>
        <sz val="9"/>
        <rFont val="Arial"/>
        <family val="2"/>
      </rPr>
      <t>{Vehicle Fees and Vehicle Costs}):</t>
    </r>
  </si>
  <si>
    <t>(Vehicle Costs – Third Party - Professional Service -Accounting, Admin &amp; IT Service)</t>
  </si>
  <si>
    <t>Fee - Related Party - Transaction Based Property Service - Construction Management Fee</t>
  </si>
  <si>
    <t>Fee - Related Party - Transaction Based Property Service - Development Fee</t>
  </si>
  <si>
    <t>Yes/No</t>
  </si>
  <si>
    <t>Inside Commitment</t>
  </si>
  <si>
    <t>Outside/On top of Commitment</t>
  </si>
  <si>
    <t>Fee - Related Party - Transaction Based Property Service - Loan Origination and Servicing Fee****</t>
  </si>
  <si>
    <t>Fee - Related Party - Transaction Based Property Service - Acqusition/Disposition/Transaction &amp; Deal Fee****</t>
  </si>
  <si>
    <t>Fee - Related Party - Partnership Expense - Debt Arrangement (Fund Financing Fee)</t>
  </si>
  <si>
    <t>Fee - Related Party - Transaction Based Property Service - Debt Arrangement/Property Financing Fee****</t>
  </si>
  <si>
    <t>Fee - Related Party - Partnership Expense - Placement Fee - Affiliate</t>
  </si>
  <si>
    <t>Fee - Related Party - Partnership Expense - Wind-up Fee</t>
  </si>
  <si>
    <t>Fee - Related Party - Partnership Expense - Redemption Fee</t>
  </si>
  <si>
    <t>Fee - Related Party - Partnership Expense - Transaction Fee</t>
  </si>
  <si>
    <t>Fee - Related Party - Transaction Based Property Service - Property Advisory Fees****</t>
  </si>
  <si>
    <t>Def</t>
  </si>
  <si>
    <r>
      <t>(Partnership Expenses – Other</t>
    </r>
    <r>
      <rPr>
        <b/>
        <vertAlign val="superscript"/>
        <sz val="9"/>
        <rFont val="Arial"/>
        <family val="2"/>
      </rPr>
      <t>+</t>
    </r>
    <r>
      <rPr>
        <b/>
        <sz val="9"/>
        <rFont val="Arial"/>
        <family val="2"/>
      </rPr>
      <t>)</t>
    </r>
  </si>
  <si>
    <t>(Management Fee - Onetime – Wind-up/Liquidation Fee)</t>
  </si>
  <si>
    <t>(Management Fee - Onetime – Other Vehicle Fee)</t>
  </si>
  <si>
    <t>Row Contains FORMULA and is a CRITICAL LINK</t>
  </si>
  <si>
    <t>Fee - Related Party - Partnership Expense - Subscription Fee</t>
  </si>
  <si>
    <t xml:space="preserve">Fee - Related Party - Partnership Expense - Other Fee </t>
  </si>
  <si>
    <r>
      <t>Grouped Content Represents</t>
    </r>
    <r>
      <rPr>
        <b/>
        <i/>
        <sz val="10"/>
        <color theme="1"/>
        <rFont val="Arial"/>
        <family val="2"/>
      </rPr>
      <t xml:space="preserve"> Definitions, NO INPUT</t>
    </r>
  </si>
  <si>
    <t>Offset - Asset Management Fee Offset</t>
  </si>
  <si>
    <t>Offset - Transaction [ie. Acquisition and Disposition] Fee Offset</t>
  </si>
  <si>
    <t>Offset - Debt Arrangement/Property Financing Fee Offset</t>
  </si>
  <si>
    <t>Offset - Organization/Formation Cost Offset</t>
  </si>
  <si>
    <r>
      <t xml:space="preserve">Offset - Other </t>
    </r>
    <r>
      <rPr>
        <vertAlign val="superscript"/>
        <sz val="9"/>
        <rFont val="Arial"/>
        <family val="2"/>
      </rPr>
      <t>+</t>
    </r>
  </si>
  <si>
    <t>Offset - Placement Fee and Cost Offset</t>
  </si>
  <si>
    <t>Total Offsets to Fees &amp; Expenses (recognized during period):</t>
  </si>
  <si>
    <t>GPs are encouraged to provide the LP specific management fee rate, preferred return, promote split, waterfall schedule, etc.</t>
  </si>
  <si>
    <t>LP Specific</t>
  </si>
  <si>
    <t>Preferred return</t>
  </si>
  <si>
    <t>Promote split</t>
  </si>
  <si>
    <t>Catchup</t>
  </si>
  <si>
    <t>90/10</t>
  </si>
  <si>
    <t xml:space="preserve">Waterfall </t>
  </si>
  <si>
    <t>pooled/deal</t>
  </si>
  <si>
    <t>50/50</t>
  </si>
  <si>
    <t>Mgmt fee post IP</t>
  </si>
  <si>
    <t>Mgmt fee rate IP</t>
  </si>
  <si>
    <t>Mgmt fee basis</t>
  </si>
  <si>
    <t>Invested/NAV</t>
  </si>
  <si>
    <t>Cmtd/Invstd</t>
  </si>
  <si>
    <t>1st Sub Line Draw:</t>
  </si>
  <si>
    <t>1st Capital Call:</t>
  </si>
  <si>
    <t>Inv Period End Date:</t>
  </si>
  <si>
    <t>https://www.inrev.org/definitions/</t>
  </si>
  <si>
    <t>FILTER for INPUTS Only</t>
  </si>
  <si>
    <t xml:space="preserve">Property Income/Distributions, Dividend Income </t>
  </si>
  <si>
    <t>Net Investment Income (Expense):</t>
  </si>
  <si>
    <t>Total Net Investment Income (Expense)</t>
  </si>
  <si>
    <t>With Respect to the Fund's Underlying Properties/ Invs.</t>
  </si>
  <si>
    <t>Total Fees with Respect to Underlying Properties/Investments:</t>
  </si>
  <si>
    <t>B. Schedule of Fees, Incentive Allocation &amp; Reimbursements Received by the GP &amp; Related Parties, with Respect to the Fund and Underlying Property/Investments Held by the Fund</t>
  </si>
  <si>
    <t>Capitalized Transaction Fees &amp; Exp. - Costs Paid to Third Parties****</t>
  </si>
  <si>
    <r>
      <rPr>
        <b/>
        <sz val="9"/>
        <color rgb="FF000000"/>
        <rFont val="Arial"/>
        <family val="2"/>
      </rPr>
      <t xml:space="preserve">Section B. </t>
    </r>
    <r>
      <rPr>
        <sz val="9"/>
        <color rgb="FF000000"/>
        <rFont val="Arial"/>
        <family val="2"/>
      </rPr>
      <t>A summary of the GP’s sources of economics (GP and affiliates, related parties) regarding the Fund and the investments made by the Fund (including reimbursements and any fees not subject to offset).</t>
    </r>
  </si>
  <si>
    <r>
      <rPr>
        <b/>
        <sz val="9"/>
        <color rgb="FF000000"/>
        <rFont val="Arial"/>
        <family val="2"/>
      </rPr>
      <t xml:space="preserve">General Information. </t>
    </r>
    <r>
      <rPr>
        <sz val="9"/>
        <color rgb="FF000000"/>
        <rFont val="Arial"/>
        <family val="2"/>
      </rPr>
      <t xml:space="preserve">This is to collect basic information about the Firm, the Fund, and other relevant information . </t>
    </r>
  </si>
  <si>
    <t>Firm Name:</t>
  </si>
  <si>
    <t>[Enter the Name of your Firm Here]</t>
  </si>
  <si>
    <t>Prepared by:</t>
  </si>
  <si>
    <t>[Enter the Preparers Name Here]</t>
  </si>
  <si>
    <t>E-mail address:</t>
  </si>
  <si>
    <t>[Enter the Preparers E-mail Here]</t>
  </si>
  <si>
    <t>Calendar Quarter End:</t>
  </si>
  <si>
    <t>Fund Name:</t>
  </si>
  <si>
    <t>[Enter the Name of your Fund Here, i.e. Best Practices Real Estate Fund II]</t>
  </si>
  <si>
    <t>Fund Gross Asset Value (GAV) as of Calendar Quarter End (in millions)</t>
  </si>
  <si>
    <t>ILPA-RS REPORTING TEMPLATE</t>
  </si>
  <si>
    <t>Contacts and General Fund Information</t>
  </si>
  <si>
    <r>
      <t xml:space="preserve">Partnership Expenses [Vehicle Fees] - Paid to </t>
    </r>
    <r>
      <rPr>
        <b/>
        <sz val="9"/>
        <rFont val="Arial"/>
        <family val="2"/>
      </rPr>
      <t>GP &amp; Related Parties</t>
    </r>
    <r>
      <rPr>
        <sz val="9"/>
        <rFont val="Arial"/>
        <family val="2"/>
      </rPr>
      <t xml:space="preserve"> - Gross of Offsets</t>
    </r>
  </si>
  <si>
    <r>
      <t xml:space="preserve">Capitalized Transaction Fees &amp; Exp. - Paid to </t>
    </r>
    <r>
      <rPr>
        <b/>
        <sz val="9"/>
        <rFont val="Arial"/>
        <family val="2"/>
      </rPr>
      <t>GP &amp; Related Partie</t>
    </r>
    <r>
      <rPr>
        <sz val="9"/>
        <rFont val="Arial"/>
        <family val="2"/>
      </rPr>
      <t>s****</t>
    </r>
  </si>
  <si>
    <t>Fees with Respect to Underlying Properties/Investments: (Operating Model/Vertically Integrated Fees earned by GP)</t>
  </si>
  <si>
    <t>With Respect to the Fund's Underlying Properties/ Invs. Fees Received by GP</t>
  </si>
  <si>
    <r>
      <rPr>
        <b/>
        <sz val="9"/>
        <color rgb="FF000000"/>
        <rFont val="Arial"/>
        <family val="2"/>
      </rPr>
      <t xml:space="preserve">Section A. Level 1 Only. </t>
    </r>
    <r>
      <rPr>
        <sz val="9"/>
        <color rgb="FF000000"/>
        <rFont val="Arial"/>
        <family val="2"/>
      </rPr>
      <t xml:space="preserve">The ability to monitor, aggregate and analyze an LP’s direct costs of participating in a given private equity real estate fund (a “Fund”). These values are presented within the framework of a typical partners’ capital account statement, providing valuable context to the reported fees. </t>
    </r>
  </si>
  <si>
    <r>
      <rPr>
        <b/>
        <sz val="9"/>
        <color rgb="FF000000"/>
        <rFont val="Arial"/>
        <family val="2"/>
      </rPr>
      <t xml:space="preserve">Section A. Supplement. Specific to RS. </t>
    </r>
    <r>
      <rPr>
        <sz val="9"/>
        <color rgb="FF000000"/>
        <rFont val="Arial"/>
        <family val="2"/>
      </rPr>
      <t>Total Management Fees &amp; Partnership Expenses, Net of Offsets &amp; Rebates, Gross of Fee Waiver. Numerator for Total Global Expense Ration (TGER).</t>
    </r>
  </si>
  <si>
    <r>
      <rPr>
        <b/>
        <sz val="9"/>
        <color rgb="FF000000"/>
        <rFont val="Arial"/>
        <family val="2"/>
      </rPr>
      <t xml:space="preserve">Section B. Supplement. Specific to RS. </t>
    </r>
    <r>
      <rPr>
        <sz val="9"/>
        <color rgb="FF000000"/>
        <rFont val="Arial"/>
        <family val="2"/>
      </rPr>
      <t>Total Received by the GP &amp; Related Parties. Useful reference of what is included in the Related Party Footnote Disclosure.</t>
    </r>
  </si>
  <si>
    <t xml:space="preserve">Fund Structure: </t>
  </si>
  <si>
    <t>Open-End/Evergreen</t>
  </si>
  <si>
    <t>Closed-end, and if yes complete below:</t>
  </si>
  <si>
    <t xml:space="preserve">Management Fee: </t>
  </si>
  <si>
    <t>LP # Ownership %:</t>
  </si>
  <si>
    <t>Prepared for:</t>
  </si>
  <si>
    <t>[Enter the Limited Partner Name Here]</t>
  </si>
  <si>
    <t>LP#:</t>
  </si>
  <si>
    <t>[Enter the Limited Partner # Here]</t>
  </si>
  <si>
    <t>Offset - Property Advisory Fee Offset</t>
  </si>
  <si>
    <t>Offset - Project Management Fee Offset</t>
  </si>
  <si>
    <t xml:space="preserve">   (Vehicle Costs – Third Party - Transaction Based Property Service - Dead Deal Cost Charged by 3rd Party)</t>
  </si>
  <si>
    <t>Fee - Related Party - Internal Leasing Commission</t>
  </si>
  <si>
    <t>Fee - Related Party - Project Management Fee</t>
  </si>
  <si>
    <t>Fee - Related Party - Other Underlying Property/Investment Fee + ****</t>
  </si>
  <si>
    <t>See Reporting Template(ILPA Level1) and Definitions (ILPA)</t>
  </si>
  <si>
    <t>See RS Supplemental(ILPA-RS Level2), 
RS Fee and Cost Matrix, and Definitions (GDD)</t>
  </si>
  <si>
    <t>© 2016 Institutional Limited Partners Association.  All rights reserved. ILPA-RS Reporting Template, enhanced for real estate with permission.</t>
  </si>
  <si>
    <t>Below data is for user ease of reference, only. No calcs.</t>
  </si>
  <si>
    <t>Do not complete, definitional only.</t>
  </si>
  <si>
    <t>THIS IS COMPARABLE TO RELATED PARTY FOOTNOTE:</t>
  </si>
  <si>
    <t>(Vehicle Fee – Related Party and/or passthrough -  Other - Travel &amp; Entertainment)</t>
  </si>
  <si>
    <t>(Vehicle Fee – Related Party and/or passthrough -  Other - Staff Due Diligence)</t>
  </si>
  <si>
    <r>
      <t>ILPA-RS Reporting Template Instructions</t>
    </r>
    <r>
      <rPr>
        <sz val="9"/>
        <color rgb="FF000000"/>
        <rFont val="Arial"/>
        <family val="2"/>
      </rPr>
      <t xml:space="preserve"> </t>
    </r>
  </si>
  <si>
    <r>
      <rPr>
        <b/>
        <sz val="9"/>
        <color rgb="FF0070C0"/>
        <rFont val="Arial"/>
        <family val="2"/>
      </rPr>
      <t>Reporting Template (General)</t>
    </r>
    <r>
      <rPr>
        <b/>
        <sz val="9"/>
        <color rgb="FF000000"/>
        <rFont val="Arial"/>
        <family val="2"/>
      </rPr>
      <t>.</t>
    </r>
  </si>
  <si>
    <t>FIRST:</t>
  </si>
  <si>
    <t>SECOND:</t>
  </si>
  <si>
    <t>I. Input data on the following tabs</t>
  </si>
  <si>
    <r>
      <t xml:space="preserve">Note that data shown in </t>
    </r>
    <r>
      <rPr>
        <b/>
        <sz val="9"/>
        <color rgb="FF00B050"/>
        <rFont val="Arial"/>
        <family val="2"/>
      </rPr>
      <t>green</t>
    </r>
    <r>
      <rPr>
        <sz val="9"/>
        <rFont val="Arial"/>
        <family val="2"/>
      </rPr>
      <t xml:space="preserve"> is pulled from the RS Supplemental (ILPA-RS Level 2) tab.</t>
    </r>
  </si>
  <si>
    <r>
      <rPr>
        <b/>
        <sz val="9"/>
        <color rgb="FF000000"/>
        <rFont val="Arial"/>
        <family val="2"/>
      </rPr>
      <t>ACTION</t>
    </r>
    <r>
      <rPr>
        <sz val="9"/>
        <color rgb="FF000000"/>
        <rFont val="Arial"/>
        <family val="2"/>
      </rPr>
      <t xml:space="preserve">: Input data in </t>
    </r>
    <r>
      <rPr>
        <b/>
        <sz val="9"/>
        <color theme="4"/>
        <rFont val="Arial"/>
        <family val="2"/>
      </rPr>
      <t>blue</t>
    </r>
    <r>
      <rPr>
        <sz val="9"/>
        <rFont val="Arial"/>
        <family val="2"/>
      </rPr>
      <t>.</t>
    </r>
    <r>
      <rPr>
        <sz val="9"/>
        <color rgb="FF000000"/>
        <rFont val="Arial"/>
        <family val="2"/>
      </rPr>
      <t xml:space="preserve"> Column E notes the function of each row.</t>
    </r>
  </si>
  <si>
    <r>
      <rPr>
        <b/>
        <sz val="9"/>
        <color rgb="FF000000"/>
        <rFont val="Arial"/>
        <family val="2"/>
      </rPr>
      <t>ACTION</t>
    </r>
    <r>
      <rPr>
        <sz val="9"/>
        <color rgb="FF000000"/>
        <rFont val="Arial"/>
        <family val="2"/>
      </rPr>
      <t xml:space="preserve">: Input data in </t>
    </r>
    <r>
      <rPr>
        <b/>
        <sz val="9"/>
        <color theme="4"/>
        <rFont val="Arial"/>
        <family val="2"/>
      </rPr>
      <t>blue</t>
    </r>
    <r>
      <rPr>
        <sz val="9"/>
        <rFont val="Arial"/>
        <family val="2"/>
      </rPr>
      <t>.</t>
    </r>
    <r>
      <rPr>
        <sz val="9"/>
        <color rgb="FF000000"/>
        <rFont val="Arial"/>
        <family val="2"/>
      </rPr>
      <t xml:space="preserve"> Note that data entered in this tab is summarized and linked in </t>
    </r>
    <r>
      <rPr>
        <b/>
        <sz val="9"/>
        <color rgb="FF00B050"/>
        <rFont val="Arial"/>
        <family val="2"/>
      </rPr>
      <t>green</t>
    </r>
    <r>
      <rPr>
        <sz val="9"/>
        <rFont val="Arial"/>
        <family val="2"/>
      </rPr>
      <t xml:space="preserve"> on the ILPA Reporting Template (Level 1) tab</t>
    </r>
    <r>
      <rPr>
        <sz val="9"/>
        <color rgb="FF000000"/>
        <rFont val="Arial"/>
        <family val="2"/>
      </rPr>
      <t>. Column O notes the function of each row.</t>
    </r>
  </si>
  <si>
    <t>ILPA Reporting Template (Level 1).</t>
  </si>
  <si>
    <r>
      <rPr>
        <b/>
        <sz val="9"/>
        <color rgb="FF0070C0"/>
        <rFont val="Arial"/>
        <family val="2"/>
      </rPr>
      <t>RS Supplemental (ILPA-RS Level 2)</t>
    </r>
    <r>
      <rPr>
        <b/>
        <sz val="9"/>
        <color rgb="FF000000"/>
        <rFont val="Arial"/>
        <family val="2"/>
      </rPr>
      <t>.</t>
    </r>
  </si>
  <si>
    <t>(Management Fee - Ongoing – Fund/Investment)</t>
  </si>
  <si>
    <t>Net Investment Income-RE:</t>
  </si>
  <si>
    <t>(Management Fee - Ongoing – Asset Management)</t>
  </si>
  <si>
    <t>Offset - Dead Deal Fee and Cost Offset</t>
  </si>
  <si>
    <t>Unapplied Fee &amp; Expense Offset Balance (Roll-forward) - Beginning Balance</t>
  </si>
  <si>
    <t xml:space="preserve">THIS IS COMPARABLE TO TGER NUMERATOR: </t>
  </si>
  <si>
    <t>Accrued Incentive Allocation/Carried Interest - Starting Period Balance</t>
  </si>
  <si>
    <t>Incentive Allocation/Carried Interest - Paid During the Period</t>
  </si>
  <si>
    <t>Accrued Incentive Allocation/Carried Interest - Periodic Change</t>
  </si>
  <si>
    <t>Accrued Incentive Allocation/Carried Interest - Ending Period Balance</t>
  </si>
  <si>
    <t>Ending NAV - Gross of Accrued Incentive Allocation/Carried Interest</t>
  </si>
  <si>
    <r>
      <t xml:space="preserve">Reconciliation for Accrued Incentive Allocation a.k.a.
</t>
    </r>
    <r>
      <rPr>
        <sz val="9"/>
        <rFont val="Arial"/>
        <family val="2"/>
      </rPr>
      <t>(Carried Interest, Promoted Interest, Profit-Share, 
Performance-Fee)</t>
    </r>
  </si>
  <si>
    <t>Unapplied Fee &amp; Expense Offset Balance (Roll-forward) - Ending Balance</t>
  </si>
  <si>
    <t>Fee - Related Party - Partnership Expense - Dead Deal Fee****</t>
  </si>
  <si>
    <t xml:space="preserve">II. Review suggested guidance and definitions: </t>
  </si>
  <si>
    <t>https://ilpa.org/reporting-template/</t>
  </si>
  <si>
    <r>
      <rPr>
        <b/>
        <sz val="9"/>
        <color rgb="FF0070C0"/>
        <rFont val="Arial"/>
        <family val="2"/>
      </rPr>
      <t>Institutional Limited Partners Association ("ILPA") Reporting Template</t>
    </r>
    <r>
      <rPr>
        <b/>
        <sz val="9"/>
        <color rgb="FF000000"/>
        <rFont val="Arial"/>
        <family val="2"/>
      </rPr>
      <t>.</t>
    </r>
  </si>
  <si>
    <t>III. Follow the Reporting Standards</t>
  </si>
  <si>
    <t>https://reportingstandards.info/</t>
  </si>
  <si>
    <t>RS NCREIF PREA Reporting Standards</t>
  </si>
  <si>
    <t>https://www.linkedin.com/company/ncreif-prea-reporting-standards/</t>
  </si>
  <si>
    <r>
      <rPr>
        <b/>
        <sz val="9"/>
        <color rgb="FF000000"/>
        <rFont val="Arial"/>
        <family val="2"/>
      </rPr>
      <t>ACTION</t>
    </r>
    <r>
      <rPr>
        <sz val="9"/>
        <color rgb="FF000000"/>
        <rFont val="Arial"/>
        <family val="2"/>
      </rPr>
      <t xml:space="preserve">: Search real estate definitions here: </t>
    </r>
  </si>
  <si>
    <r>
      <rPr>
        <b/>
        <sz val="9"/>
        <color rgb="FF000000"/>
        <rFont val="Arial"/>
        <family val="2"/>
      </rPr>
      <t>ACTION</t>
    </r>
    <r>
      <rPr>
        <sz val="9"/>
        <color rgb="FF000000"/>
        <rFont val="Arial"/>
        <family val="2"/>
      </rPr>
      <t xml:space="preserve">: Review ILPA Guidance here: </t>
    </r>
  </si>
  <si>
    <r>
      <rPr>
        <b/>
        <sz val="9"/>
        <color rgb="FF000000"/>
        <rFont val="Arial"/>
        <family val="2"/>
      </rPr>
      <t>ACTION</t>
    </r>
    <r>
      <rPr>
        <sz val="9"/>
        <color rgb="FF000000"/>
        <rFont val="Arial"/>
        <family val="2"/>
      </rPr>
      <t xml:space="preserve">: Review what's new with RS here: </t>
    </r>
  </si>
  <si>
    <r>
      <rPr>
        <b/>
        <sz val="9"/>
        <color rgb="FF000000"/>
        <rFont val="Arial"/>
        <family val="2"/>
      </rPr>
      <t>ACTION</t>
    </r>
    <r>
      <rPr>
        <sz val="9"/>
        <color rgb="FF000000"/>
        <rFont val="Arial"/>
        <family val="2"/>
      </rPr>
      <t xml:space="preserve">: Follow RS on LinkedIn here: </t>
    </r>
  </si>
  <si>
    <t>ILPA-RS  Reporting Template (v. x.x) - This packet was last updated to add a tab for real estate, on 05.08.2019</t>
  </si>
  <si>
    <t>Real Estate Global Definitions Database, sponsored by INREV, ANREV, PREA and NCREIF</t>
  </si>
  <si>
    <t>USE ILPA Original if FoF</t>
  </si>
  <si>
    <t>OPTIONAL, and/or see Level 2 Section C.</t>
  </si>
  <si>
    <t>(Management Fee - Onetime – Subscription Fee)</t>
  </si>
  <si>
    <t>(Management Fee - Onetime – Redemption Fee)</t>
  </si>
  <si>
    <r>
      <rPr>
        <sz val="9"/>
        <color rgb="FF0070C0"/>
        <rFont val="Arial"/>
        <family val="2"/>
      </rPr>
      <t>Row Requires Input</t>
    </r>
    <r>
      <rPr>
        <sz val="9"/>
        <rFont val="Arial"/>
        <family val="2"/>
      </rPr>
      <t xml:space="preserve"> and Contains Formulas</t>
    </r>
  </si>
  <si>
    <r>
      <t xml:space="preserve">Complete the </t>
    </r>
    <r>
      <rPr>
        <sz val="9"/>
        <color rgb="FF0070C0"/>
        <rFont val="Arial"/>
        <family val="2"/>
      </rPr>
      <t>BLUE FIELDS</t>
    </r>
    <r>
      <rPr>
        <sz val="9"/>
        <rFont val="Arial"/>
        <family val="2"/>
      </rPr>
      <t xml:space="preserve"> on this page</t>
    </r>
  </si>
  <si>
    <r>
      <t xml:space="preserve">1. Complete the </t>
    </r>
    <r>
      <rPr>
        <b/>
        <sz val="12"/>
        <color rgb="FF0070C0"/>
        <rFont val="Arial"/>
        <family val="2"/>
      </rPr>
      <t>blue fields</t>
    </r>
    <r>
      <rPr>
        <b/>
        <sz val="12"/>
        <color theme="1"/>
        <rFont val="Arial"/>
        <family val="2"/>
      </rPr>
      <t xml:space="preserve"> on this page:</t>
    </r>
  </si>
  <si>
    <t>Total Received by the GP &amp; Related Parties - for the Related Party Footnote ("RPF")</t>
  </si>
  <si>
    <t>Management Fee &amp; Partnership Expense, Fee Waiver, Placement Fee, Incentive Allocation - for ("TGER") Numerator</t>
  </si>
  <si>
    <t>Excluded in RS RPF</t>
  </si>
  <si>
    <t>Fees - Related Party - Transaction Based Property Service</t>
  </si>
  <si>
    <t>(Vehicle Cost  – Third Party - Debt Arrangement Costs [ie. Subscription Lines of Credit])</t>
  </si>
  <si>
    <t>(Vehicle Cost  – Third Party - Organizational/Formation Costs)</t>
  </si>
  <si>
    <t>(Vehicle Cost  – Third Party - Professional Service - Legal Service)</t>
  </si>
  <si>
    <t>(Vehicle Fees – Related Party - Transaction Based Property Service)</t>
  </si>
  <si>
    <t>(Management Fees - Ongoing and Onetime)</t>
  </si>
  <si>
    <t>Row Requires Input and Contains Formulas</t>
  </si>
  <si>
    <r>
      <t>A.3 Miscellaneous**</t>
    </r>
    <r>
      <rPr>
        <b/>
        <i/>
        <sz val="10"/>
        <rFont val="Arial"/>
        <family val="2"/>
      </rPr>
      <t>:</t>
    </r>
  </si>
  <si>
    <r>
      <t xml:space="preserve">No data inputs are required on this tab. Note that data shown in </t>
    </r>
    <r>
      <rPr>
        <b/>
        <sz val="9"/>
        <color rgb="FF00B050"/>
        <rFont val="Arial"/>
        <family val="2"/>
      </rPr>
      <t>green</t>
    </r>
    <r>
      <rPr>
        <sz val="9"/>
        <rFont val="Arial"/>
        <family val="2"/>
      </rPr>
      <t xml:space="preserve"> is pulled from the RS Supplemental (ILPA-RS Level 2) tab.</t>
    </r>
    <r>
      <rPr>
        <sz val="9"/>
        <color rgb="FF000000"/>
        <rFont val="Arial"/>
        <family val="2"/>
      </rPr>
      <t xml:space="preserve"> Column N notes the function of each row.</t>
    </r>
  </si>
  <si>
    <t>To ensure the Template focuses on efficiently meeting the needs of a diverse LP community, a two-tiered structure has been incorporated into the Template. Level 1 data represents high-level summary conten provided by GPs to LPs upon request. Level 2 data introduces additional granularity and itemization for certain subtotals, i.e., fees subject to offset and partnership expenses, and fees/reimbursements received from underlying investments. The more-detailed Level 2 content is represented in the RS Supplemental(ILPA-RS Level2).</t>
  </si>
  <si>
    <t>check figures should be zero</t>
  </si>
  <si>
    <t xml:space="preserve">Please note that the ILPA-RS Level 2 is not intended to map to ILPA Level 2. ILPA-RS Level 2 is specific to real estate investments. ILPA Level 2 applies to other investment holdings. </t>
  </si>
  <si>
    <t>RS Supplement to the ILPA Reporting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</si>
</sst>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quot;$&quot;#,##0_);\(&quot;$&quot;#,##0\)"/>
    <numFmt numFmtId="43" formatCode="_(* #,##0.00_);_(* \(#,##0.00\);_(* &quot;-&quot;??_);_(@_)"/>
    <numFmt numFmtId="164" formatCode="&quot;$&quot;#,##0.00"/>
    <numFmt numFmtId="165" formatCode="0.000%"/>
    <numFmt numFmtId="166" formatCode="&quot;$&quot;#,##0"/>
    <numFmt numFmtId="167" formatCode="\([$-409]mmm\-yy\ \-"/>
    <numFmt numFmtId="168" formatCode="\ [$-409]mmm\-yy\)"/>
    <numFmt numFmtId="169" formatCode="_(* #,##0_);_(* \(#,##0\);_(* &quot;-&quot;??_);_(@_)"/>
  </numFmts>
  <fonts count="51" x14ac:knownFonts="1">
    <font>
      <sz val="11"/>
      <color theme="1"/>
      <name val="Calibri"/>
      <family val="2"/>
      <scheme val="minor"/>
    </font>
    <font>
      <sz val="11"/>
      <color theme="1"/>
      <name val="Calibri"/>
      <family val="2"/>
      <scheme val="minor"/>
    </font>
    <font>
      <sz val="10"/>
      <name val="Arial"/>
      <family val="2"/>
    </font>
    <font>
      <sz val="9"/>
      <name val="Arial"/>
      <family val="2"/>
    </font>
    <font>
      <i/>
      <sz val="9"/>
      <name val="Arial"/>
      <family val="2"/>
    </font>
    <font>
      <b/>
      <i/>
      <sz val="12"/>
      <name val="Arial"/>
      <family val="2"/>
    </font>
    <font>
      <b/>
      <u/>
      <sz val="9"/>
      <name val="Arial"/>
      <family val="2"/>
    </font>
    <font>
      <b/>
      <i/>
      <sz val="11"/>
      <name val="Arial"/>
      <family val="2"/>
    </font>
    <font>
      <b/>
      <i/>
      <sz val="10"/>
      <name val="Arial"/>
      <family val="2"/>
    </font>
    <font>
      <b/>
      <sz val="10"/>
      <name val="Arial"/>
      <family val="2"/>
    </font>
    <font>
      <b/>
      <sz val="9"/>
      <name val="Arial"/>
      <family val="2"/>
    </font>
    <font>
      <sz val="9"/>
      <color rgb="FF0070C0"/>
      <name val="Arial"/>
      <family val="2"/>
    </font>
    <font>
      <i/>
      <sz val="9"/>
      <color rgb="FF0070C0"/>
      <name val="Arial"/>
      <family val="2"/>
    </font>
    <font>
      <b/>
      <i/>
      <sz val="9"/>
      <name val="Arial"/>
      <family val="2"/>
    </font>
    <font>
      <sz val="9"/>
      <color theme="1"/>
      <name val="Arial"/>
      <family val="2"/>
    </font>
    <font>
      <vertAlign val="superscript"/>
      <sz val="9"/>
      <name val="Arial"/>
      <family val="2"/>
    </font>
    <font>
      <b/>
      <i/>
      <u/>
      <sz val="9"/>
      <name val="Arial"/>
      <family val="2"/>
    </font>
    <font>
      <i/>
      <u/>
      <sz val="9"/>
      <name val="Arial"/>
      <family val="2"/>
    </font>
    <font>
      <i/>
      <sz val="9"/>
      <color theme="1"/>
      <name val="Arial"/>
      <family val="2"/>
    </font>
    <font>
      <b/>
      <sz val="9"/>
      <color rgb="FFFFFFFF"/>
      <name val="Arial"/>
      <family val="2"/>
    </font>
    <font>
      <b/>
      <sz val="9"/>
      <color rgb="FF000000"/>
      <name val="Arial"/>
      <family val="2"/>
    </font>
    <font>
      <sz val="9"/>
      <color rgb="FF000000"/>
      <name val="Arial"/>
      <family val="2"/>
    </font>
    <font>
      <b/>
      <sz val="9"/>
      <color theme="1"/>
      <name val="Arial"/>
      <family val="2"/>
    </font>
    <font>
      <i/>
      <strike/>
      <sz val="9"/>
      <name val="Arial"/>
      <family val="2"/>
    </font>
    <font>
      <b/>
      <sz val="9"/>
      <color rgb="FF0070C0"/>
      <name val="Arial"/>
      <family val="2"/>
    </font>
    <font>
      <b/>
      <i/>
      <sz val="10"/>
      <color rgb="FF0070C0"/>
      <name val="Arial"/>
      <family val="2"/>
    </font>
    <font>
      <b/>
      <i/>
      <sz val="10"/>
      <color theme="1"/>
      <name val="Arial"/>
      <family val="2"/>
    </font>
    <font>
      <sz val="9"/>
      <color theme="3" tint="0.39997558519241921"/>
      <name val="Arial"/>
      <family val="2"/>
    </font>
    <font>
      <u/>
      <sz val="9"/>
      <name val="Arial"/>
      <family val="2"/>
    </font>
    <font>
      <b/>
      <vertAlign val="superscript"/>
      <sz val="9"/>
      <name val="Arial"/>
      <family val="2"/>
    </font>
    <font>
      <i/>
      <sz val="9"/>
      <color rgb="FF00B050"/>
      <name val="Arial"/>
      <family val="2"/>
    </font>
    <font>
      <sz val="9"/>
      <color rgb="FF00B050"/>
      <name val="Arial"/>
      <family val="2"/>
    </font>
    <font>
      <u/>
      <sz val="10"/>
      <name val="Arial"/>
      <family val="2"/>
    </font>
    <font>
      <u/>
      <sz val="11"/>
      <color theme="10"/>
      <name val="Calibri"/>
      <family val="2"/>
      <scheme val="minor"/>
    </font>
    <font>
      <sz val="8"/>
      <name val="Arial"/>
      <family val="2"/>
    </font>
    <font>
      <b/>
      <sz val="12"/>
      <color theme="1"/>
      <name val="Arial"/>
      <family val="2"/>
    </font>
    <font>
      <sz val="12"/>
      <color theme="1"/>
      <name val="Arial"/>
      <family val="2"/>
    </font>
    <font>
      <b/>
      <sz val="12"/>
      <name val="Arial"/>
      <family val="2"/>
    </font>
    <font>
      <sz val="12"/>
      <name val="Arial"/>
      <family val="2"/>
    </font>
    <font>
      <sz val="12"/>
      <color rgb="FF0070C0"/>
      <name val="Arial"/>
      <family val="2"/>
    </font>
    <font>
      <u/>
      <sz val="12"/>
      <name val="Arial"/>
      <family val="2"/>
    </font>
    <font>
      <sz val="12"/>
      <color theme="1"/>
      <name val="Wingdings"/>
      <charset val="2"/>
    </font>
    <font>
      <b/>
      <u/>
      <sz val="9"/>
      <color rgb="FF000000"/>
      <name val="Arial"/>
      <family val="2"/>
    </font>
    <font>
      <i/>
      <sz val="10"/>
      <color theme="1"/>
      <name val="Arial"/>
      <family val="2"/>
    </font>
    <font>
      <b/>
      <u/>
      <sz val="8"/>
      <name val="Arial"/>
      <family val="2"/>
    </font>
    <font>
      <b/>
      <sz val="9"/>
      <color theme="9"/>
      <name val="Arial"/>
      <family val="2"/>
    </font>
    <font>
      <b/>
      <sz val="9"/>
      <color theme="4"/>
      <name val="Arial"/>
      <family val="2"/>
    </font>
    <font>
      <b/>
      <sz val="9"/>
      <color rgb="FF00B050"/>
      <name val="Arial"/>
      <family val="2"/>
    </font>
    <font>
      <b/>
      <sz val="12"/>
      <color rgb="FF0070C0"/>
      <name val="Arial"/>
      <family val="2"/>
    </font>
    <font>
      <i/>
      <sz val="8"/>
      <name val="Arial"/>
      <family val="2"/>
    </font>
    <font>
      <sz val="10"/>
      <color theme="1"/>
      <name val="Arial"/>
      <family val="2"/>
    </font>
  </fonts>
  <fills count="15">
    <fill>
      <patternFill patternType="none"/>
    </fill>
    <fill>
      <patternFill patternType="gray125"/>
    </fill>
    <fill>
      <patternFill patternType="solid">
        <fgColor theme="0"/>
        <bgColor indexed="64"/>
      </patternFill>
    </fill>
    <fill>
      <patternFill patternType="solid">
        <fgColor indexed="65"/>
        <bgColor theme="0" tint="-0.34998626667073579"/>
      </patternFill>
    </fill>
    <fill>
      <patternFill patternType="solid">
        <fgColor theme="0" tint="-0.34998626667073579"/>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FFFF00"/>
        <bgColor indexed="64"/>
      </patternFill>
    </fill>
    <fill>
      <patternFill patternType="solid">
        <fgColor indexed="65"/>
        <bgColor indexed="64"/>
      </patternFill>
    </fill>
    <fill>
      <patternFill patternType="solid">
        <fgColor theme="0" tint="-0.249977111117893"/>
        <bgColor theme="0" tint="-0.34998626667073579"/>
      </patternFill>
    </fill>
    <fill>
      <patternFill patternType="solid">
        <fgColor theme="0"/>
        <bgColor theme="0" tint="-0.34998626667073579"/>
      </patternFill>
    </fill>
    <fill>
      <patternFill patternType="solid">
        <fgColor theme="1"/>
        <bgColor theme="0" tint="-0.34998626667073579"/>
      </patternFill>
    </fill>
    <fill>
      <patternFill patternType="solid">
        <fgColor theme="0" tint="-0.14999847407452621"/>
        <bgColor indexed="64"/>
      </patternFill>
    </fill>
    <fill>
      <patternFill patternType="solid">
        <fgColor rgb="FFFFFFCC"/>
        <bgColor indexed="64"/>
      </patternFill>
    </fill>
  </fills>
  <borders count="4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top/>
      <bottom/>
      <diagonal/>
    </border>
    <border>
      <left style="medium">
        <color indexed="64"/>
      </left>
      <right/>
      <top style="thin">
        <color indexed="64"/>
      </top>
      <bottom/>
      <diagonal/>
    </border>
    <border>
      <left style="thin">
        <color indexed="64"/>
      </left>
      <right/>
      <top/>
      <bottom style="medium">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bottom/>
      <diagonal/>
    </border>
    <border>
      <left/>
      <right style="thin">
        <color indexed="64"/>
      </right>
      <top style="medium">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33" fillId="0" borderId="0" applyNumberFormat="0" applyFill="0" applyBorder="0" applyAlignment="0" applyProtection="0"/>
  </cellStyleXfs>
  <cellXfs count="706">
    <xf numFmtId="0" fontId="0" fillId="0" borderId="0" xfId="0"/>
    <xf numFmtId="0" fontId="3" fillId="0" borderId="0" xfId="0" applyFont="1"/>
    <xf numFmtId="0" fontId="4" fillId="0" borderId="0" xfId="0" applyFont="1" applyAlignment="1">
      <alignment horizontal="left"/>
    </xf>
    <xf numFmtId="0" fontId="6" fillId="0" borderId="1"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167" fontId="3" fillId="0" borderId="4" xfId="0" applyNumberFormat="1" applyFont="1" applyBorder="1" applyAlignment="1">
      <alignment horizontal="center" vertical="center"/>
    </xf>
    <xf numFmtId="167" fontId="3" fillId="0" borderId="0" xfId="0" applyNumberFormat="1" applyFont="1" applyAlignment="1">
      <alignment horizontal="center" vertical="center"/>
    </xf>
    <xf numFmtId="167" fontId="3" fillId="0" borderId="5" xfId="0" applyNumberFormat="1" applyFont="1" applyBorder="1" applyAlignment="1">
      <alignment horizontal="center" vertical="center"/>
    </xf>
    <xf numFmtId="168" fontId="3" fillId="0" borderId="6" xfId="0" applyNumberFormat="1" applyFont="1" applyBorder="1" applyAlignment="1">
      <alignment horizontal="center" vertical="center" wrapText="1"/>
    </xf>
    <xf numFmtId="168" fontId="3" fillId="0" borderId="7" xfId="0" applyNumberFormat="1" applyFont="1" applyBorder="1" applyAlignment="1">
      <alignment horizontal="center" vertical="center" wrapText="1"/>
    </xf>
    <xf numFmtId="168" fontId="3" fillId="0" borderId="8" xfId="0" applyNumberFormat="1" applyFont="1" applyBorder="1" applyAlignment="1">
      <alignment horizontal="center" vertical="center" wrapText="1"/>
    </xf>
    <xf numFmtId="0" fontId="3" fillId="0" borderId="0" xfId="0" applyFont="1" applyAlignment="1">
      <alignment horizontal="left"/>
    </xf>
    <xf numFmtId="0" fontId="5" fillId="0" borderId="2" xfId="0" applyFont="1" applyBorder="1" applyAlignment="1">
      <alignment horizontal="left" vertical="center" wrapText="1"/>
    </xf>
    <xf numFmtId="164" fontId="3" fillId="0" borderId="0" xfId="0" applyNumberFormat="1" applyFont="1"/>
    <xf numFmtId="0" fontId="4" fillId="0" borderId="0" xfId="0" applyFont="1" applyAlignment="1">
      <alignment horizontal="left" vertical="center"/>
    </xf>
    <xf numFmtId="0" fontId="3" fillId="0" borderId="0" xfId="0" applyFont="1" applyAlignment="1">
      <alignment vertical="center"/>
    </xf>
    <xf numFmtId="5" fontId="3" fillId="0" borderId="0" xfId="0" applyNumberFormat="1" applyFont="1"/>
    <xf numFmtId="165" fontId="4" fillId="0" borderId="0" xfId="2" applyNumberFormat="1" applyFont="1" applyAlignment="1">
      <alignment horizontal="left"/>
    </xf>
    <xf numFmtId="166" fontId="3" fillId="0" borderId="0" xfId="0" applyNumberFormat="1" applyFont="1"/>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9" fillId="0" borderId="8" xfId="0" applyFont="1" applyBorder="1" applyAlignment="1">
      <alignment horizontal="left" vertical="center" wrapText="1"/>
    </xf>
    <xf numFmtId="5" fontId="10" fillId="0" borderId="0" xfId="0" applyNumberFormat="1" applyFont="1" applyAlignment="1">
      <alignment horizontal="center" vertical="center" wrapText="1"/>
    </xf>
    <xf numFmtId="164" fontId="3" fillId="0" borderId="0" xfId="0" applyNumberFormat="1" applyFont="1" applyAlignment="1">
      <alignment vertical="center"/>
    </xf>
    <xf numFmtId="5" fontId="3" fillId="0" borderId="0" xfId="0" applyNumberFormat="1" applyFont="1" applyAlignment="1">
      <alignment vertical="center"/>
    </xf>
    <xf numFmtId="0" fontId="9" fillId="0" borderId="0" xfId="0" applyFont="1" applyAlignment="1">
      <alignment horizontal="left" vertical="center" wrapText="1"/>
    </xf>
    <xf numFmtId="0" fontId="10" fillId="0" borderId="0" xfId="0" applyFont="1" applyAlignment="1">
      <alignment horizontal="center" vertical="center" wrapText="1"/>
    </xf>
    <xf numFmtId="0" fontId="3" fillId="2" borderId="0" xfId="0" applyFont="1" applyFill="1"/>
    <xf numFmtId="0" fontId="13" fillId="2" borderId="0" xfId="0" applyFont="1" applyFill="1" applyAlignment="1">
      <alignment horizontal="center" vertical="center" wrapText="1"/>
    </xf>
    <xf numFmtId="0" fontId="14" fillId="0" borderId="0" xfId="0" applyFont="1" applyAlignment="1">
      <alignment vertical="top"/>
    </xf>
    <xf numFmtId="0" fontId="4" fillId="5" borderId="0" xfId="0" applyFont="1" applyFill="1" applyAlignment="1">
      <alignment horizontal="left"/>
    </xf>
    <xf numFmtId="5" fontId="14" fillId="0" borderId="0" xfId="0" applyNumberFormat="1" applyFont="1" applyAlignment="1">
      <alignment horizontal="center" vertical="center" wrapText="1"/>
    </xf>
    <xf numFmtId="0" fontId="12" fillId="0" borderId="0" xfId="0" applyFont="1" applyAlignment="1">
      <alignment horizontal="left"/>
    </xf>
    <xf numFmtId="0" fontId="11" fillId="0" borderId="0" xfId="0" applyFont="1"/>
    <xf numFmtId="0" fontId="10" fillId="0" borderId="0" xfId="0" applyFont="1"/>
    <xf numFmtId="0" fontId="3" fillId="6" borderId="0" xfId="0" applyFont="1" applyFill="1"/>
    <xf numFmtId="0" fontId="3" fillId="6" borderId="0" xfId="0" applyFont="1" applyFill="1" applyAlignment="1">
      <alignment vertical="center"/>
    </xf>
    <xf numFmtId="5" fontId="27" fillId="0" borderId="0" xfId="0" applyNumberFormat="1" applyFont="1" applyAlignment="1">
      <alignment horizontal="center" vertical="center" wrapText="1"/>
    </xf>
    <xf numFmtId="0" fontId="4" fillId="8" borderId="0" xfId="0" applyFont="1" applyFill="1" applyAlignment="1">
      <alignment horizontal="left"/>
    </xf>
    <xf numFmtId="0" fontId="3" fillId="0" borderId="0" xfId="0" applyFont="1" applyAlignment="1">
      <alignment horizontal="left" vertical="center" indent="2"/>
    </xf>
    <xf numFmtId="0" fontId="10" fillId="6" borderId="0" xfId="0" applyFont="1" applyFill="1"/>
    <xf numFmtId="0" fontId="13" fillId="0" borderId="0" xfId="0" applyFont="1" applyAlignment="1">
      <alignment horizontal="left"/>
    </xf>
    <xf numFmtId="164" fontId="10" fillId="0" borderId="0" xfId="0" applyNumberFormat="1" applyFont="1"/>
    <xf numFmtId="5" fontId="10" fillId="0" borderId="0" xfId="0" applyNumberFormat="1" applyFont="1"/>
    <xf numFmtId="169" fontId="14" fillId="0" borderId="0" xfId="1" applyNumberFormat="1" applyFont="1" applyAlignment="1">
      <alignment horizontal="center" vertical="center" wrapText="1"/>
    </xf>
    <xf numFmtId="169" fontId="14" fillId="0" borderId="5" xfId="1" applyNumberFormat="1" applyFont="1" applyBorder="1" applyAlignment="1">
      <alignment horizontal="center" vertical="center" wrapText="1"/>
    </xf>
    <xf numFmtId="169" fontId="3" fillId="0" borderId="4" xfId="1" applyNumberFormat="1" applyFont="1" applyBorder="1" applyAlignment="1">
      <alignment horizontal="center" vertical="center" wrapText="1"/>
    </xf>
    <xf numFmtId="169" fontId="3" fillId="0" borderId="0" xfId="1" applyNumberFormat="1" applyFont="1" applyAlignment="1">
      <alignment horizontal="center" vertical="center" wrapText="1"/>
    </xf>
    <xf numFmtId="169" fontId="3" fillId="0" borderId="5" xfId="1" applyNumberFormat="1" applyFont="1" applyBorder="1" applyAlignment="1">
      <alignment horizontal="center" vertical="center" wrapText="1"/>
    </xf>
    <xf numFmtId="169" fontId="14" fillId="2" borderId="7" xfId="1" applyNumberFormat="1" applyFont="1" applyFill="1" applyBorder="1" applyAlignment="1">
      <alignment horizontal="center" vertical="center" wrapText="1"/>
    </xf>
    <xf numFmtId="169" fontId="14" fillId="2" borderId="8" xfId="1" applyNumberFormat="1" applyFont="1" applyFill="1" applyBorder="1" applyAlignment="1">
      <alignment horizontal="center" vertical="center" wrapText="1"/>
    </xf>
    <xf numFmtId="169" fontId="14" fillId="2" borderId="6" xfId="1" applyNumberFormat="1" applyFont="1" applyFill="1" applyBorder="1" applyAlignment="1">
      <alignment horizontal="center" vertical="center" wrapText="1"/>
    </xf>
    <xf numFmtId="169" fontId="10" fillId="0" borderId="6" xfId="1" applyNumberFormat="1" applyFont="1" applyBorder="1" applyAlignment="1">
      <alignment horizontal="center" vertical="center" wrapText="1"/>
    </xf>
    <xf numFmtId="169" fontId="10" fillId="0" borderId="7" xfId="1" applyNumberFormat="1" applyFont="1" applyBorder="1" applyAlignment="1">
      <alignment horizontal="center" vertical="center" wrapText="1"/>
    </xf>
    <xf numFmtId="169" fontId="10" fillId="0" borderId="8" xfId="1" applyNumberFormat="1" applyFont="1" applyBorder="1" applyAlignment="1">
      <alignment horizontal="center" vertical="center" wrapText="1"/>
    </xf>
    <xf numFmtId="169" fontId="3" fillId="2" borderId="1" xfId="1" applyNumberFormat="1" applyFont="1" applyFill="1" applyBorder="1" applyAlignment="1">
      <alignment horizontal="center" vertical="center" wrapText="1"/>
    </xf>
    <xf numFmtId="169" fontId="3" fillId="2" borderId="2" xfId="1" applyNumberFormat="1" applyFont="1" applyFill="1" applyBorder="1" applyAlignment="1">
      <alignment horizontal="center" vertical="center" wrapText="1"/>
    </xf>
    <xf numFmtId="169" fontId="3" fillId="2" borderId="3" xfId="1" applyNumberFormat="1" applyFont="1" applyFill="1" applyBorder="1" applyAlignment="1">
      <alignment horizontal="center" vertical="center" wrapText="1"/>
    </xf>
    <xf numFmtId="169" fontId="11" fillId="2" borderId="4" xfId="1" applyNumberFormat="1" applyFont="1" applyFill="1" applyBorder="1" applyAlignment="1">
      <alignment horizontal="center" vertical="center" wrapText="1"/>
    </xf>
    <xf numFmtId="169" fontId="11" fillId="2" borderId="0" xfId="1" applyNumberFormat="1" applyFont="1" applyFill="1" applyAlignment="1">
      <alignment horizontal="center" vertical="center" wrapText="1"/>
    </xf>
    <xf numFmtId="169" fontId="11" fillId="2" borderId="5" xfId="1" applyNumberFormat="1" applyFont="1" applyFill="1" applyBorder="1" applyAlignment="1">
      <alignment horizontal="center" vertical="center" wrapText="1"/>
    </xf>
    <xf numFmtId="169" fontId="3" fillId="2" borderId="4" xfId="1" applyNumberFormat="1" applyFont="1" applyFill="1" applyBorder="1" applyAlignment="1">
      <alignment horizontal="center" vertical="center" wrapText="1"/>
    </xf>
    <xf numFmtId="169" fontId="3" fillId="2" borderId="0" xfId="1" applyNumberFormat="1" applyFont="1" applyFill="1" applyAlignment="1">
      <alignment horizontal="center" vertical="center" wrapText="1"/>
    </xf>
    <xf numFmtId="169" fontId="3" fillId="2" borderId="5" xfId="1" applyNumberFormat="1" applyFont="1" applyFill="1" applyBorder="1" applyAlignment="1">
      <alignment horizontal="center" vertical="center" wrapText="1"/>
    </xf>
    <xf numFmtId="169" fontId="14" fillId="0" borderId="6" xfId="1" applyNumberFormat="1" applyFont="1" applyBorder="1" applyAlignment="1">
      <alignment horizontal="center" vertical="center" wrapText="1"/>
    </xf>
    <xf numFmtId="169" fontId="14" fillId="0" borderId="7" xfId="1" applyNumberFormat="1" applyFont="1" applyBorder="1" applyAlignment="1">
      <alignment horizontal="center" vertical="center" wrapText="1"/>
    </xf>
    <xf numFmtId="169" fontId="14" fillId="0" borderId="8" xfId="1" applyNumberFormat="1" applyFont="1" applyBorder="1" applyAlignment="1">
      <alignment horizontal="center" vertical="center" wrapText="1"/>
    </xf>
    <xf numFmtId="169" fontId="3" fillId="11" borderId="0" xfId="1" applyNumberFormat="1" applyFont="1" applyFill="1" applyAlignment="1">
      <alignment horizontal="center" vertical="center" wrapText="1"/>
    </xf>
    <xf numFmtId="169" fontId="11" fillId="11" borderId="4" xfId="1" applyNumberFormat="1" applyFont="1" applyFill="1" applyBorder="1" applyAlignment="1">
      <alignment horizontal="center" vertical="center" wrapText="1"/>
    </xf>
    <xf numFmtId="169" fontId="11" fillId="11" borderId="0" xfId="1" applyNumberFormat="1" applyFont="1" applyFill="1" applyAlignment="1">
      <alignment horizontal="center" vertical="center" wrapText="1"/>
    </xf>
    <xf numFmtId="169" fontId="11" fillId="11" borderId="5" xfId="1" applyNumberFormat="1" applyFont="1" applyFill="1" applyBorder="1" applyAlignment="1">
      <alignment horizontal="center" vertical="center" wrapText="1"/>
    </xf>
    <xf numFmtId="169" fontId="11" fillId="2" borderId="6" xfId="1" applyNumberFormat="1" applyFont="1" applyFill="1" applyBorder="1" applyAlignment="1">
      <alignment horizontal="center" vertical="center" wrapText="1"/>
    </xf>
    <xf numFmtId="169" fontId="11" fillId="2" borderId="7" xfId="1" applyNumberFormat="1" applyFont="1" applyFill="1" applyBorder="1" applyAlignment="1">
      <alignment horizontal="center" vertical="center" wrapText="1"/>
    </xf>
    <xf numFmtId="169" fontId="11" fillId="2" borderId="8" xfId="1" applyNumberFormat="1" applyFont="1" applyFill="1" applyBorder="1" applyAlignment="1">
      <alignment horizontal="center" vertical="center" wrapText="1"/>
    </xf>
    <xf numFmtId="169" fontId="27" fillId="0" borderId="32" xfId="1" applyNumberFormat="1" applyFont="1" applyBorder="1" applyAlignment="1">
      <alignment horizontal="center" vertical="center" wrapText="1"/>
    </xf>
    <xf numFmtId="169" fontId="27" fillId="0" borderId="13" xfId="1" applyNumberFormat="1" applyFont="1" applyBorder="1" applyAlignment="1">
      <alignment horizontal="center" vertical="center" wrapText="1"/>
    </xf>
    <xf numFmtId="169" fontId="27" fillId="0" borderId="28" xfId="1" applyNumberFormat="1" applyFont="1" applyBorder="1" applyAlignment="1">
      <alignment horizontal="center" vertical="center" wrapText="1"/>
    </xf>
    <xf numFmtId="169" fontId="10" fillId="2" borderId="0" xfId="1" applyNumberFormat="1" applyFont="1" applyFill="1" applyAlignment="1">
      <alignment horizontal="center" vertical="center" wrapText="1"/>
    </xf>
    <xf numFmtId="169" fontId="10" fillId="2" borderId="5" xfId="1" applyNumberFormat="1" applyFont="1" applyFill="1" applyBorder="1" applyAlignment="1">
      <alignment horizontal="center" vertical="center" wrapText="1"/>
    </xf>
    <xf numFmtId="169" fontId="10" fillId="2" borderId="4" xfId="1" applyNumberFormat="1" applyFont="1" applyFill="1" applyBorder="1" applyAlignment="1">
      <alignment horizontal="center" vertical="center" wrapText="1"/>
    </xf>
    <xf numFmtId="169" fontId="11" fillId="3" borderId="5" xfId="1" applyNumberFormat="1" applyFont="1" applyFill="1" applyBorder="1" applyAlignment="1">
      <alignment horizontal="center" vertical="center" wrapText="1"/>
    </xf>
    <xf numFmtId="169" fontId="11" fillId="3" borderId="4" xfId="1" applyNumberFormat="1" applyFont="1" applyFill="1" applyBorder="1" applyAlignment="1">
      <alignment horizontal="center" vertical="center" wrapText="1"/>
    </xf>
    <xf numFmtId="169" fontId="11" fillId="0" borderId="0" xfId="1" applyNumberFormat="1" applyFont="1" applyAlignment="1">
      <alignment horizontal="center" vertical="center" wrapText="1"/>
    </xf>
    <xf numFmtId="169" fontId="11" fillId="0" borderId="5" xfId="1" applyNumberFormat="1" applyFont="1" applyBorder="1" applyAlignment="1">
      <alignment horizontal="center" vertical="center" wrapText="1"/>
    </xf>
    <xf numFmtId="169" fontId="11" fillId="0" borderId="4" xfId="1" applyNumberFormat="1" applyFont="1" applyBorder="1" applyAlignment="1">
      <alignment horizontal="center" vertical="center" wrapText="1"/>
    </xf>
    <xf numFmtId="169" fontId="10" fillId="0" borderId="0" xfId="1" applyNumberFormat="1" applyFont="1" applyAlignment="1">
      <alignment horizontal="center" vertical="center" wrapText="1"/>
    </xf>
    <xf numFmtId="169" fontId="10" fillId="0" borderId="5" xfId="1" applyNumberFormat="1" applyFont="1" applyBorder="1" applyAlignment="1">
      <alignment horizontal="center" vertical="center" wrapText="1"/>
    </xf>
    <xf numFmtId="169" fontId="10" fillId="0" borderId="4" xfId="1" applyNumberFormat="1" applyFont="1" applyBorder="1" applyAlignment="1">
      <alignment horizontal="center" vertical="center" wrapText="1"/>
    </xf>
    <xf numFmtId="169" fontId="3" fillId="2" borderId="7" xfId="1" applyNumberFormat="1" applyFont="1" applyFill="1" applyBorder="1" applyAlignment="1">
      <alignment horizontal="center" vertical="center" wrapText="1"/>
    </xf>
    <xf numFmtId="169" fontId="3" fillId="2" borderId="8" xfId="1" applyNumberFormat="1" applyFont="1" applyFill="1" applyBorder="1" applyAlignment="1">
      <alignment horizontal="center" vertical="center" wrapText="1"/>
    </xf>
    <xf numFmtId="169" fontId="3" fillId="2" borderId="6" xfId="1" applyNumberFormat="1" applyFont="1" applyFill="1" applyBorder="1" applyAlignment="1">
      <alignment horizontal="center" vertical="center" wrapText="1"/>
    </xf>
    <xf numFmtId="169" fontId="22" fillId="2" borderId="5" xfId="1" applyNumberFormat="1" applyFont="1" applyFill="1" applyBorder="1" applyAlignment="1">
      <alignment horizontal="center" vertical="center" wrapText="1"/>
    </xf>
    <xf numFmtId="169" fontId="22" fillId="2" borderId="4" xfId="1" applyNumberFormat="1" applyFont="1" applyFill="1" applyBorder="1" applyAlignment="1">
      <alignment horizontal="center" vertical="center" wrapText="1"/>
    </xf>
    <xf numFmtId="169" fontId="3" fillId="11" borderId="5" xfId="1" applyNumberFormat="1" applyFont="1" applyFill="1" applyBorder="1" applyAlignment="1">
      <alignment horizontal="center" vertical="center" wrapText="1"/>
    </xf>
    <xf numFmtId="169" fontId="3" fillId="11" borderId="13" xfId="1" applyNumberFormat="1" applyFont="1" applyFill="1" applyBorder="1" applyAlignment="1">
      <alignment horizontal="center" vertical="center" wrapText="1"/>
    </xf>
    <xf numFmtId="169" fontId="3" fillId="11" borderId="28" xfId="1" applyNumberFormat="1" applyFont="1" applyFill="1" applyBorder="1" applyAlignment="1">
      <alignment horizontal="center" vertical="center" wrapText="1"/>
    </xf>
    <xf numFmtId="169" fontId="24" fillId="3" borderId="5" xfId="1" applyNumberFormat="1" applyFont="1" applyFill="1" applyBorder="1" applyAlignment="1">
      <alignment horizontal="center" vertical="center" wrapText="1"/>
    </xf>
    <xf numFmtId="169" fontId="24" fillId="3" borderId="4" xfId="1" applyNumberFormat="1" applyFont="1" applyFill="1" applyBorder="1" applyAlignment="1">
      <alignment horizontal="center" vertical="center" wrapText="1"/>
    </xf>
    <xf numFmtId="0" fontId="24" fillId="0" borderId="0" xfId="0" applyFont="1"/>
    <xf numFmtId="169" fontId="18" fillId="12" borderId="4" xfId="1" applyNumberFormat="1" applyFont="1" applyFill="1" applyBorder="1" applyAlignment="1">
      <alignment horizontal="center" vertical="center" wrapText="1"/>
    </xf>
    <xf numFmtId="169" fontId="18" fillId="12" borderId="0" xfId="1" applyNumberFormat="1" applyFont="1" applyFill="1" applyAlignment="1">
      <alignment horizontal="center" vertical="center" wrapText="1"/>
    </xf>
    <xf numFmtId="169" fontId="18" fillId="12" borderId="5" xfId="1" applyNumberFormat="1" applyFont="1" applyFill="1" applyBorder="1" applyAlignment="1">
      <alignment horizontal="center" vertical="center" wrapText="1"/>
    </xf>
    <xf numFmtId="169" fontId="24" fillId="0" borderId="4" xfId="1" applyNumberFormat="1" applyFont="1" applyBorder="1" applyAlignment="1">
      <alignment horizontal="center" vertical="center" wrapText="1"/>
    </xf>
    <xf numFmtId="169" fontId="24" fillId="0" borderId="0" xfId="1" applyNumberFormat="1" applyFont="1" applyAlignment="1">
      <alignment horizontal="center" vertical="center" wrapText="1"/>
    </xf>
    <xf numFmtId="169" fontId="11" fillId="0" borderId="0" xfId="1" quotePrefix="1" applyNumberFormat="1" applyFont="1" applyAlignment="1">
      <alignment horizontal="center" vertical="center" wrapText="1"/>
    </xf>
    <xf numFmtId="169" fontId="24" fillId="0" borderId="5" xfId="1" applyNumberFormat="1" applyFont="1" applyBorder="1" applyAlignment="1">
      <alignment horizontal="center" vertical="center" wrapText="1"/>
    </xf>
    <xf numFmtId="169" fontId="11" fillId="2" borderId="16" xfId="1" applyNumberFormat="1" applyFont="1" applyFill="1" applyBorder="1" applyAlignment="1">
      <alignment horizontal="center" vertical="center" wrapText="1"/>
    </xf>
    <xf numFmtId="169" fontId="11" fillId="2" borderId="25" xfId="1" applyNumberFormat="1" applyFont="1" applyFill="1" applyBorder="1" applyAlignment="1">
      <alignment horizontal="center" vertical="center" wrapText="1"/>
    </xf>
    <xf numFmtId="169" fontId="11" fillId="2" borderId="30" xfId="1" applyNumberFormat="1" applyFont="1" applyFill="1" applyBorder="1" applyAlignment="1">
      <alignment horizontal="center" vertical="center" wrapText="1"/>
    </xf>
    <xf numFmtId="0" fontId="3" fillId="6" borderId="0" xfId="0" applyFont="1" applyFill="1" applyAlignment="1">
      <alignment wrapText="1"/>
    </xf>
    <xf numFmtId="0" fontId="31" fillId="0" borderId="0" xfId="0" applyFont="1"/>
    <xf numFmtId="164" fontId="11" fillId="0" borderId="0" xfId="0" applyNumberFormat="1" applyFont="1" applyAlignment="1">
      <alignment horizontal="right"/>
    </xf>
    <xf numFmtId="9" fontId="11" fillId="10" borderId="5" xfId="0" applyNumberFormat="1" applyFont="1" applyFill="1" applyBorder="1" applyAlignment="1">
      <alignment horizontal="center" vertical="center" wrapText="1"/>
    </xf>
    <xf numFmtId="14" fontId="3" fillId="0" borderId="0" xfId="0" applyNumberFormat="1" applyFont="1"/>
    <xf numFmtId="9" fontId="3" fillId="0" borderId="0" xfId="0" applyNumberFormat="1" applyFont="1"/>
    <xf numFmtId="0" fontId="14" fillId="0" borderId="0" xfId="0" applyFont="1" applyAlignment="1">
      <alignment horizontal="left" vertical="top" wrapText="1"/>
    </xf>
    <xf numFmtId="0" fontId="6" fillId="12" borderId="5" xfId="0" applyFont="1" applyFill="1" applyBorder="1" applyAlignment="1">
      <alignment horizontal="center" wrapText="1"/>
    </xf>
    <xf numFmtId="169" fontId="3" fillId="12" borderId="0" xfId="1" applyNumberFormat="1" applyFont="1" applyFill="1" applyAlignment="1">
      <alignment horizontal="center" vertical="center" wrapText="1"/>
    </xf>
    <xf numFmtId="169" fontId="3" fillId="12" borderId="4" xfId="1" applyNumberFormat="1" applyFont="1" applyFill="1" applyBorder="1" applyAlignment="1">
      <alignment horizontal="center" vertical="center" wrapText="1"/>
    </xf>
    <xf numFmtId="9" fontId="4" fillId="12" borderId="5" xfId="0" applyNumberFormat="1" applyFont="1" applyFill="1" applyBorder="1" applyAlignment="1">
      <alignment horizontal="center" vertical="center" wrapText="1"/>
    </xf>
    <xf numFmtId="169" fontId="4" fillId="12" borderId="0" xfId="1" applyNumberFormat="1" applyFont="1" applyFill="1" applyAlignment="1">
      <alignment horizontal="center" vertical="center" wrapText="1"/>
    </xf>
    <xf numFmtId="169" fontId="4" fillId="12" borderId="4" xfId="1" applyNumberFormat="1" applyFont="1" applyFill="1" applyBorder="1" applyAlignment="1">
      <alignment horizontal="center" vertical="center" wrapText="1"/>
    </xf>
    <xf numFmtId="169" fontId="4" fillId="12" borderId="5" xfId="1" applyNumberFormat="1" applyFont="1" applyFill="1" applyBorder="1" applyAlignment="1">
      <alignment horizontal="center" vertical="center" wrapText="1"/>
    </xf>
    <xf numFmtId="0" fontId="17" fillId="2" borderId="4" xfId="0" applyFont="1" applyFill="1" applyBorder="1" applyAlignment="1">
      <alignment horizontal="left"/>
    </xf>
    <xf numFmtId="0" fontId="17" fillId="2" borderId="0" xfId="0" applyFont="1" applyFill="1" applyAlignment="1">
      <alignment horizontal="left"/>
    </xf>
    <xf numFmtId="0" fontId="17" fillId="2" borderId="5" xfId="0" applyFont="1" applyFill="1" applyBorder="1" applyAlignment="1">
      <alignment horizontal="left"/>
    </xf>
    <xf numFmtId="0" fontId="3" fillId="2" borderId="4" xfId="0" applyFont="1" applyFill="1" applyBorder="1" applyAlignment="1">
      <alignment horizontal="left"/>
    </xf>
    <xf numFmtId="0" fontId="3" fillId="2" borderId="0" xfId="0" applyFont="1" applyFill="1" applyAlignment="1">
      <alignment horizontal="left"/>
    </xf>
    <xf numFmtId="0" fontId="3" fillId="2" borderId="5" xfId="0" applyFont="1" applyFill="1" applyBorder="1" applyAlignment="1">
      <alignment horizontal="left"/>
    </xf>
    <xf numFmtId="0" fontId="3" fillId="2" borderId="6" xfId="0" applyFont="1" applyFill="1" applyBorder="1" applyAlignment="1">
      <alignment horizontal="left"/>
    </xf>
    <xf numFmtId="0" fontId="3" fillId="2" borderId="7" xfId="0" applyFont="1" applyFill="1" applyBorder="1" applyAlignment="1">
      <alignment horizontal="left"/>
    </xf>
    <xf numFmtId="0" fontId="3" fillId="2" borderId="8" xfId="0" applyFont="1" applyFill="1" applyBorder="1" applyAlignment="1">
      <alignment horizontal="left"/>
    </xf>
    <xf numFmtId="0" fontId="16" fillId="2" borderId="1" xfId="0" applyFont="1" applyFill="1" applyBorder="1" applyAlignment="1">
      <alignment horizontal="left"/>
    </xf>
    <xf numFmtId="0" fontId="16" fillId="2" borderId="2" xfId="0" applyFont="1" applyFill="1" applyBorder="1" applyAlignment="1">
      <alignment horizontal="left"/>
    </xf>
    <xf numFmtId="0" fontId="16" fillId="2" borderId="3" xfId="0" applyFont="1" applyFill="1" applyBorder="1" applyAlignment="1">
      <alignment horizontal="left"/>
    </xf>
    <xf numFmtId="0" fontId="3" fillId="2" borderId="0" xfId="0" applyFont="1" applyFill="1" applyAlignment="1">
      <alignment horizontal="left" wrapText="1"/>
    </xf>
    <xf numFmtId="0" fontId="3" fillId="0" borderId="0" xfId="0" applyFont="1" applyAlignment="1">
      <alignment horizontal="left" wrapText="1"/>
    </xf>
    <xf numFmtId="0" fontId="28" fillId="2" borderId="4" xfId="0" applyFont="1" applyFill="1" applyBorder="1" applyAlignment="1">
      <alignment horizontal="left"/>
    </xf>
    <xf numFmtId="0" fontId="28" fillId="2" borderId="0" xfId="0" applyFont="1" applyFill="1" applyAlignment="1">
      <alignment horizontal="left"/>
    </xf>
    <xf numFmtId="0" fontId="28" fillId="2" borderId="5" xfId="0" applyFont="1" applyFill="1" applyBorder="1" applyAlignment="1">
      <alignment horizontal="left"/>
    </xf>
    <xf numFmtId="0" fontId="8" fillId="0" borderId="0" xfId="0" applyFont="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14" fontId="11" fillId="0" borderId="0" xfId="0" applyNumberFormat="1" applyFont="1"/>
    <xf numFmtId="164" fontId="28" fillId="0" borderId="0" xfId="0" applyNumberFormat="1" applyFont="1"/>
    <xf numFmtId="164" fontId="3" fillId="0" borderId="0" xfId="0" applyNumberFormat="1" applyFont="1" applyAlignment="1">
      <alignment horizontal="right"/>
    </xf>
    <xf numFmtId="0" fontId="28" fillId="0" borderId="0" xfId="0" applyFont="1"/>
    <xf numFmtId="9" fontId="11" fillId="0" borderId="0" xfId="0" applyNumberFormat="1" applyFont="1" applyAlignment="1">
      <alignment horizontal="right"/>
    </xf>
    <xf numFmtId="0" fontId="11" fillId="0" borderId="0" xfId="0" applyFont="1" applyAlignment="1">
      <alignment horizontal="right"/>
    </xf>
    <xf numFmtId="0" fontId="20" fillId="0" borderId="0" xfId="0" applyFont="1" applyAlignment="1">
      <alignment horizontal="left" vertical="top"/>
    </xf>
    <xf numFmtId="0" fontId="21" fillId="0" borderId="0" xfId="0" applyFont="1" applyAlignment="1">
      <alignment horizontal="left" vertical="top"/>
    </xf>
    <xf numFmtId="0" fontId="19" fillId="0" borderId="33" xfId="0" applyFont="1" applyBorder="1" applyAlignment="1">
      <alignment horizontal="center" vertical="center"/>
    </xf>
    <xf numFmtId="0" fontId="19" fillId="0" borderId="21" xfId="0" applyFont="1" applyBorder="1" applyAlignment="1">
      <alignment horizontal="center" vertical="center"/>
    </xf>
    <xf numFmtId="0" fontId="36" fillId="0" borderId="0" xfId="0" applyFont="1"/>
    <xf numFmtId="0" fontId="37" fillId="0" borderId="15" xfId="0" applyFont="1" applyBorder="1" applyAlignment="1">
      <alignment vertical="center"/>
    </xf>
    <xf numFmtId="0" fontId="38" fillId="0" borderId="16" xfId="0" applyFont="1" applyBorder="1" applyAlignment="1">
      <alignment horizontal="left" vertical="center" wrapText="1"/>
    </xf>
    <xf numFmtId="0" fontId="36" fillId="0" borderId="16" xfId="0" applyFont="1" applyBorder="1"/>
    <xf numFmtId="0" fontId="36" fillId="0" borderId="17" xfId="0" applyFont="1" applyBorder="1"/>
    <xf numFmtId="0" fontId="37" fillId="0" borderId="18" xfId="0" applyFont="1" applyBorder="1" applyAlignment="1">
      <alignment vertical="center"/>
    </xf>
    <xf numFmtId="0" fontId="38" fillId="0" borderId="14" xfId="0" applyFont="1" applyBorder="1" applyAlignment="1">
      <alignment horizontal="left" vertical="center" wrapText="1"/>
    </xf>
    <xf numFmtId="0" fontId="36" fillId="0" borderId="19" xfId="0" applyFont="1" applyBorder="1"/>
    <xf numFmtId="0" fontId="36" fillId="0" borderId="29" xfId="0" applyFont="1" applyBorder="1"/>
    <xf numFmtId="0" fontId="36" fillId="0" borderId="35" xfId="0" applyFont="1" applyBorder="1"/>
    <xf numFmtId="0" fontId="35" fillId="13" borderId="29" xfId="0" applyFont="1" applyFill="1" applyBorder="1"/>
    <xf numFmtId="0" fontId="36" fillId="13" borderId="0" xfId="0" applyFont="1" applyFill="1"/>
    <xf numFmtId="0" fontId="36" fillId="13" borderId="35" xfId="0" applyFont="1" applyFill="1" applyBorder="1"/>
    <xf numFmtId="0" fontId="38" fillId="0" borderId="29" xfId="0" applyFont="1" applyBorder="1" applyAlignment="1">
      <alignment wrapText="1"/>
    </xf>
    <xf numFmtId="49" fontId="39" fillId="0" borderId="0" xfId="0" applyNumberFormat="1" applyFont="1"/>
    <xf numFmtId="0" fontId="36" fillId="0" borderId="19" xfId="0" applyFont="1" applyBorder="1" applyAlignment="1">
      <alignment wrapText="1"/>
    </xf>
    <xf numFmtId="169" fontId="39" fillId="0" borderId="36" xfId="1" applyNumberFormat="1" applyFont="1" applyBorder="1"/>
    <xf numFmtId="0" fontId="38" fillId="0" borderId="19" xfId="0" applyFont="1" applyBorder="1" applyAlignment="1">
      <alignment vertical="center"/>
    </xf>
    <xf numFmtId="9" fontId="39" fillId="0" borderId="36" xfId="0" applyNumberFormat="1" applyFont="1" applyBorder="1" applyAlignment="1">
      <alignment vertical="center"/>
    </xf>
    <xf numFmtId="0" fontId="38" fillId="0" borderId="1" xfId="0" applyFont="1" applyBorder="1"/>
    <xf numFmtId="14" fontId="39" fillId="0" borderId="37" xfId="0" applyNumberFormat="1" applyFont="1" applyBorder="1"/>
    <xf numFmtId="9" fontId="38" fillId="0" borderId="4" xfId="0" applyNumberFormat="1" applyFont="1" applyBorder="1"/>
    <xf numFmtId="14" fontId="39" fillId="0" borderId="35" xfId="0" applyNumberFormat="1" applyFont="1" applyBorder="1"/>
    <xf numFmtId="0" fontId="38" fillId="0" borderId="4" xfId="0" applyFont="1" applyBorder="1"/>
    <xf numFmtId="0" fontId="38" fillId="0" borderId="6" xfId="0" applyFont="1" applyBorder="1"/>
    <xf numFmtId="14" fontId="39" fillId="0" borderId="38" xfId="0" applyNumberFormat="1" applyFont="1" applyBorder="1"/>
    <xf numFmtId="0" fontId="38" fillId="0" borderId="0" xfId="0" applyFont="1" applyAlignment="1">
      <alignment vertical="center"/>
    </xf>
    <xf numFmtId="0" fontId="37" fillId="13" borderId="29" xfId="0" applyFont="1" applyFill="1" applyBorder="1"/>
    <xf numFmtId="0" fontId="38" fillId="0" borderId="0" xfId="0" applyFont="1"/>
    <xf numFmtId="0" fontId="36" fillId="0" borderId="29" xfId="0" applyFont="1" applyBorder="1" applyAlignment="1">
      <alignment horizontal="right" vertical="top"/>
    </xf>
    <xf numFmtId="0" fontId="36" fillId="0" borderId="0" xfId="0" applyFont="1" applyAlignment="1">
      <alignment wrapText="1"/>
    </xf>
    <xf numFmtId="164" fontId="40" fillId="0" borderId="1" xfId="0" applyNumberFormat="1" applyFont="1" applyBorder="1"/>
    <xf numFmtId="0" fontId="36" fillId="0" borderId="29" xfId="0" applyFont="1" applyBorder="1" applyAlignment="1">
      <alignment horizontal="right"/>
    </xf>
    <xf numFmtId="164" fontId="38" fillId="0" borderId="4" xfId="0" applyNumberFormat="1" applyFont="1" applyBorder="1"/>
    <xf numFmtId="164" fontId="39" fillId="0" borderId="35" xfId="0" applyNumberFormat="1" applyFont="1" applyBorder="1" applyAlignment="1">
      <alignment horizontal="right"/>
    </xf>
    <xf numFmtId="164" fontId="40" fillId="0" borderId="4" xfId="0" applyNumberFormat="1" applyFont="1" applyBorder="1"/>
    <xf numFmtId="0" fontId="41" fillId="0" borderId="29" xfId="0" applyFont="1" applyBorder="1" applyAlignment="1">
      <alignment horizontal="right" vertical="top"/>
    </xf>
    <xf numFmtId="0" fontId="36" fillId="0" borderId="35" xfId="0" applyFont="1" applyBorder="1" applyAlignment="1">
      <alignment horizontal="left" indent="2"/>
    </xf>
    <xf numFmtId="164" fontId="38" fillId="0" borderId="0" xfId="0" applyNumberFormat="1" applyFont="1"/>
    <xf numFmtId="0" fontId="35" fillId="0" borderId="29" xfId="0" applyFont="1" applyBorder="1"/>
    <xf numFmtId="164" fontId="38" fillId="0" borderId="6" xfId="0" applyNumberFormat="1" applyFont="1" applyBorder="1"/>
    <xf numFmtId="164" fontId="39" fillId="0" borderId="38" xfId="0" applyNumberFormat="1" applyFont="1" applyBorder="1" applyAlignment="1">
      <alignment horizontal="right"/>
    </xf>
    <xf numFmtId="0" fontId="40" fillId="0" borderId="1" xfId="0" applyFont="1" applyBorder="1"/>
    <xf numFmtId="0" fontId="36" fillId="0" borderId="29" xfId="0" applyFont="1" applyBorder="1" applyAlignment="1">
      <alignment horizontal="center" wrapText="1"/>
    </xf>
    <xf numFmtId="0" fontId="36" fillId="0" borderId="5" xfId="0" applyFont="1" applyBorder="1" applyAlignment="1">
      <alignment wrapText="1"/>
    </xf>
    <xf numFmtId="9" fontId="39" fillId="0" borderId="35" xfId="0" applyNumberFormat="1" applyFont="1" applyBorder="1" applyAlignment="1">
      <alignment horizontal="right"/>
    </xf>
    <xf numFmtId="0" fontId="39" fillId="0" borderId="35" xfId="0" applyFont="1" applyBorder="1" applyAlignment="1">
      <alignment horizontal="right"/>
    </xf>
    <xf numFmtId="0" fontId="39" fillId="0" borderId="38" xfId="0" applyFont="1" applyBorder="1" applyAlignment="1">
      <alignment horizontal="right"/>
    </xf>
    <xf numFmtId="0" fontId="37" fillId="13" borderId="18" xfId="0" applyFont="1" applyFill="1" applyBorder="1"/>
    <xf numFmtId="0" fontId="36" fillId="13" borderId="14" xfId="0" applyFont="1" applyFill="1" applyBorder="1"/>
    <xf numFmtId="0" fontId="38" fillId="13" borderId="13" xfId="0" applyFont="1" applyFill="1" applyBorder="1"/>
    <xf numFmtId="0" fontId="38" fillId="13" borderId="14" xfId="0" applyFont="1" applyFill="1" applyBorder="1"/>
    <xf numFmtId="5" fontId="38" fillId="0" borderId="0" xfId="0" applyNumberFormat="1" applyFont="1"/>
    <xf numFmtId="169" fontId="3" fillId="11" borderId="4" xfId="1" applyNumberFormat="1" applyFont="1" applyFill="1" applyBorder="1" applyAlignment="1">
      <alignment horizontal="center" vertical="center" wrapText="1"/>
    </xf>
    <xf numFmtId="169" fontId="3" fillId="11" borderId="32" xfId="1" applyNumberFormat="1" applyFont="1" applyFill="1" applyBorder="1" applyAlignment="1">
      <alignment horizontal="center" vertical="center" wrapText="1"/>
    </xf>
    <xf numFmtId="169" fontId="31" fillId="2" borderId="0" xfId="1" applyNumberFormat="1" applyFont="1" applyFill="1" applyAlignment="1">
      <alignment horizontal="center" vertical="center" wrapText="1"/>
    </xf>
    <xf numFmtId="169" fontId="31" fillId="2" borderId="5" xfId="1" applyNumberFormat="1" applyFont="1" applyFill="1" applyBorder="1" applyAlignment="1">
      <alignment horizontal="center" vertical="center" wrapText="1"/>
    </xf>
    <xf numFmtId="169" fontId="31" fillId="2" borderId="4" xfId="1" applyNumberFormat="1" applyFont="1" applyFill="1" applyBorder="1" applyAlignment="1">
      <alignment horizontal="center" vertical="center" wrapText="1"/>
    </xf>
    <xf numFmtId="169" fontId="31" fillId="0" borderId="0" xfId="1" applyNumberFormat="1" applyFont="1" applyAlignment="1">
      <alignment horizontal="center" vertical="center" wrapText="1"/>
    </xf>
    <xf numFmtId="169" fontId="31" fillId="0" borderId="5" xfId="1" applyNumberFormat="1" applyFont="1" applyBorder="1" applyAlignment="1">
      <alignment horizontal="center" vertical="center" wrapText="1"/>
    </xf>
    <xf numFmtId="169" fontId="31" fillId="0" borderId="4" xfId="1" applyNumberFormat="1" applyFont="1" applyBorder="1" applyAlignment="1">
      <alignment horizontal="center" vertical="center" wrapText="1"/>
    </xf>
    <xf numFmtId="169" fontId="30" fillId="12" borderId="0" xfId="1" applyNumberFormat="1" applyFont="1" applyFill="1" applyAlignment="1">
      <alignment horizontal="center" vertical="center" wrapText="1"/>
    </xf>
    <xf numFmtId="169" fontId="30" fillId="12" borderId="5" xfId="1" applyNumberFormat="1" applyFont="1" applyFill="1" applyBorder="1" applyAlignment="1">
      <alignment horizontal="center" vertical="center" wrapText="1"/>
    </xf>
    <xf numFmtId="169" fontId="30" fillId="12" borderId="4" xfId="1" applyNumberFormat="1" applyFont="1" applyFill="1" applyBorder="1" applyAlignment="1">
      <alignment horizontal="center" vertical="center" wrapText="1"/>
    </xf>
    <xf numFmtId="169" fontId="31" fillId="3" borderId="0" xfId="1" applyNumberFormat="1" applyFont="1" applyFill="1" applyAlignment="1">
      <alignment horizontal="center" vertical="center" wrapText="1"/>
    </xf>
    <xf numFmtId="169" fontId="31" fillId="3" borderId="5" xfId="1" applyNumberFormat="1" applyFont="1" applyFill="1" applyBorder="1" applyAlignment="1">
      <alignment horizontal="center" vertical="center" wrapText="1"/>
    </xf>
    <xf numFmtId="169" fontId="31" fillId="3" borderId="4" xfId="1" applyNumberFormat="1" applyFont="1" applyFill="1" applyBorder="1" applyAlignment="1">
      <alignment horizontal="center" vertical="center" wrapText="1"/>
    </xf>
    <xf numFmtId="0" fontId="31" fillId="0" borderId="0" xfId="0" applyFont="1" applyAlignment="1">
      <alignment horizontal="left"/>
    </xf>
    <xf numFmtId="0" fontId="4" fillId="0" borderId="0" xfId="0" applyFont="1" applyAlignment="1">
      <alignment horizontal="left" vertical="center" wrapText="1" indent="6"/>
    </xf>
    <xf numFmtId="169" fontId="3" fillId="0" borderId="30" xfId="1" applyNumberFormat="1" applyFont="1" applyBorder="1" applyAlignment="1">
      <alignment horizontal="center" vertical="center" wrapText="1"/>
    </xf>
    <xf numFmtId="169" fontId="3" fillId="0" borderId="16" xfId="1" applyNumberFormat="1" applyFont="1" applyBorder="1" applyAlignment="1">
      <alignment horizontal="center" vertical="center" wrapText="1"/>
    </xf>
    <xf numFmtId="169" fontId="3" fillId="0" borderId="25" xfId="1" applyNumberFormat="1" applyFont="1" applyBorder="1" applyAlignment="1">
      <alignment horizontal="center" vertical="center" wrapText="1"/>
    </xf>
    <xf numFmtId="0" fontId="3" fillId="0" borderId="0" xfId="0" applyFont="1" applyAlignment="1">
      <alignment horizontal="left" vertical="center" wrapText="1" indent="6"/>
    </xf>
    <xf numFmtId="0" fontId="8" fillId="0" borderId="4" xfId="0" applyFont="1" applyBorder="1" applyAlignment="1">
      <alignment horizontal="left" vertical="center"/>
    </xf>
    <xf numFmtId="0" fontId="3" fillId="0" borderId="4" xfId="0" applyFont="1" applyBorder="1" applyAlignment="1">
      <alignment horizontal="left" vertical="center" indent="3"/>
    </xf>
    <xf numFmtId="0" fontId="3" fillId="0" borderId="0" xfId="0" applyFont="1" applyAlignment="1">
      <alignment horizontal="left" vertical="center" wrapText="1" indent="5"/>
    </xf>
    <xf numFmtId="169" fontId="31" fillId="11" borderId="0" xfId="1" applyNumberFormat="1" applyFont="1" applyFill="1" applyAlignment="1">
      <alignment horizontal="center" vertical="center" wrapText="1"/>
    </xf>
    <xf numFmtId="169" fontId="31" fillId="11" borderId="5" xfId="1" applyNumberFormat="1" applyFont="1" applyFill="1" applyBorder="1" applyAlignment="1">
      <alignment horizontal="center" vertical="center" wrapText="1"/>
    </xf>
    <xf numFmtId="0" fontId="3" fillId="0" borderId="6" xfId="0" applyFont="1" applyBorder="1" applyAlignment="1">
      <alignment horizontal="left" vertical="center" wrapText="1"/>
    </xf>
    <xf numFmtId="0" fontId="3" fillId="0" borderId="8" xfId="0" applyFont="1" applyBorder="1" applyAlignment="1">
      <alignment horizontal="left" vertical="center" wrapTex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3" fillId="11" borderId="4" xfId="0" applyFont="1" applyFill="1" applyBorder="1" applyAlignment="1">
      <alignment horizontal="left" vertical="center" wrapText="1" indent="3"/>
    </xf>
    <xf numFmtId="0" fontId="3" fillId="11" borderId="0" xfId="0" applyFont="1" applyFill="1" applyAlignment="1">
      <alignment horizontal="left" vertical="center" wrapText="1" indent="3"/>
    </xf>
    <xf numFmtId="0" fontId="3" fillId="0" borderId="4" xfId="0" applyFont="1" applyBorder="1" applyAlignment="1">
      <alignment horizontal="left" wrapText="1"/>
    </xf>
    <xf numFmtId="0" fontId="3" fillId="0" borderId="5" xfId="0" applyFont="1" applyBorder="1" applyAlignment="1">
      <alignment horizontal="left" wrapText="1"/>
    </xf>
    <xf numFmtId="0" fontId="43" fillId="13" borderId="0" xfId="0" applyFont="1" applyFill="1"/>
    <xf numFmtId="0" fontId="3" fillId="7" borderId="4" xfId="0" applyFont="1" applyFill="1" applyBorder="1" applyAlignment="1">
      <alignment horizontal="left" vertical="center" wrapText="1" indent="5"/>
    </xf>
    <xf numFmtId="169" fontId="11" fillId="0" borderId="13" xfId="1" applyNumberFormat="1" applyFont="1" applyBorder="1" applyAlignment="1">
      <alignment horizontal="center" vertical="center" wrapText="1"/>
    </xf>
    <xf numFmtId="169" fontId="11" fillId="0" borderId="28" xfId="1" applyNumberFormat="1" applyFont="1" applyBorder="1" applyAlignment="1">
      <alignment horizontal="center" vertical="center" wrapText="1"/>
    </xf>
    <xf numFmtId="0" fontId="3" fillId="0" borderId="0" xfId="0" applyFont="1" applyAlignment="1">
      <alignment horizontal="left" vertical="center" indent="7"/>
    </xf>
    <xf numFmtId="0" fontId="44" fillId="0" borderId="3" xfId="0" applyFont="1" applyBorder="1" applyAlignment="1">
      <alignment horizontal="center" vertical="center" wrapText="1"/>
    </xf>
    <xf numFmtId="0" fontId="3" fillId="7" borderId="0" xfId="0" applyFont="1" applyFill="1" applyAlignment="1">
      <alignment horizontal="left" vertical="center" wrapText="1" indent="5"/>
    </xf>
    <xf numFmtId="0" fontId="10" fillId="8" borderId="0" xfId="0" applyFont="1" applyFill="1" applyAlignment="1">
      <alignment horizontal="right" vertical="center"/>
    </xf>
    <xf numFmtId="0" fontId="3" fillId="0" borderId="4" xfId="0" applyFont="1" applyBorder="1" applyAlignment="1">
      <alignment horizontal="left" vertical="center" indent="2"/>
    </xf>
    <xf numFmtId="0" fontId="3" fillId="0" borderId="4" xfId="0" applyFont="1" applyBorder="1" applyAlignment="1">
      <alignment horizontal="left"/>
    </xf>
    <xf numFmtId="0" fontId="3" fillId="2" borderId="4" xfId="0" quotePrefix="1" applyFont="1" applyFill="1" applyBorder="1" applyAlignment="1">
      <alignment horizontal="left"/>
    </xf>
    <xf numFmtId="0" fontId="14" fillId="0" borderId="0" xfId="0" applyFont="1" applyAlignment="1">
      <alignment horizontal="justify" vertical="top"/>
    </xf>
    <xf numFmtId="0" fontId="21" fillId="0" borderId="0" xfId="0" applyFont="1" applyAlignment="1">
      <alignment horizontal="left" vertical="top" wrapText="1" indent="2"/>
    </xf>
    <xf numFmtId="0" fontId="21" fillId="0" borderId="0" xfId="0" applyFont="1" applyAlignment="1">
      <alignment horizontal="justify" vertical="top" wrapText="1"/>
    </xf>
    <xf numFmtId="0" fontId="20" fillId="0" borderId="0" xfId="0" applyFont="1" applyAlignment="1">
      <alignment horizontal="left" vertical="top" wrapText="1"/>
    </xf>
    <xf numFmtId="0" fontId="21" fillId="0" borderId="0" xfId="0" applyFont="1" applyAlignment="1">
      <alignment horizontal="left" vertical="top" wrapText="1"/>
    </xf>
    <xf numFmtId="0" fontId="45" fillId="0" borderId="0" xfId="0" applyFont="1" applyAlignment="1">
      <alignment horizontal="left" vertical="top" wrapText="1"/>
    </xf>
    <xf numFmtId="0" fontId="24" fillId="0" borderId="0" xfId="0" applyFont="1" applyAlignment="1">
      <alignment horizontal="left" vertical="top"/>
    </xf>
    <xf numFmtId="0" fontId="21" fillId="0" borderId="0" xfId="0" applyFont="1" applyAlignment="1">
      <alignment horizontal="justify" vertical="top"/>
    </xf>
    <xf numFmtId="0" fontId="21" fillId="0" borderId="0" xfId="0" applyFont="1" applyAlignment="1">
      <alignment horizontal="justify" vertical="top" wrapText="1"/>
    </xf>
    <xf numFmtId="0" fontId="4" fillId="0" borderId="0" xfId="0" applyFont="1" applyAlignment="1">
      <alignment horizontal="left"/>
    </xf>
    <xf numFmtId="0" fontId="4" fillId="0" borderId="0" xfId="0" applyFont="1" applyAlignment="1">
      <alignment horizontal="left"/>
    </xf>
    <xf numFmtId="169" fontId="22" fillId="2" borderId="16" xfId="1" applyNumberFormat="1" applyFont="1" applyFill="1" applyBorder="1" applyAlignment="1">
      <alignment horizontal="center" vertical="center" wrapText="1"/>
    </xf>
    <xf numFmtId="169" fontId="22" fillId="2" borderId="25" xfId="1" applyNumberFormat="1" applyFont="1" applyFill="1" applyBorder="1" applyAlignment="1">
      <alignment horizontal="center" vertical="center" wrapText="1"/>
    </xf>
    <xf numFmtId="169" fontId="31" fillId="0" borderId="0" xfId="1" applyNumberFormat="1" applyFont="1" applyBorder="1" applyAlignment="1">
      <alignment horizontal="center" vertical="center" wrapText="1"/>
    </xf>
    <xf numFmtId="169" fontId="11" fillId="0" borderId="5" xfId="1" applyNumberFormat="1" applyFont="1" applyFill="1" applyBorder="1" applyAlignment="1">
      <alignment horizontal="center" vertical="center" wrapText="1"/>
    </xf>
    <xf numFmtId="169" fontId="11" fillId="0" borderId="4" xfId="1" applyNumberFormat="1" applyFont="1" applyFill="1" applyBorder="1" applyAlignment="1">
      <alignment horizontal="center" vertical="center" wrapText="1"/>
    </xf>
    <xf numFmtId="169" fontId="31" fillId="2" borderId="16" xfId="1" applyNumberFormat="1" applyFont="1" applyFill="1" applyBorder="1" applyAlignment="1">
      <alignment horizontal="center" vertical="center" wrapText="1"/>
    </xf>
    <xf numFmtId="169" fontId="31" fillId="2" borderId="0" xfId="1" applyNumberFormat="1" applyFont="1" applyFill="1" applyBorder="1" applyAlignment="1">
      <alignment horizontal="center" vertical="center" wrapText="1"/>
    </xf>
    <xf numFmtId="169" fontId="31" fillId="2" borderId="6" xfId="1" applyNumberFormat="1" applyFont="1" applyFill="1" applyBorder="1" applyAlignment="1">
      <alignment horizontal="center" vertical="center" wrapText="1"/>
    </xf>
    <xf numFmtId="169" fontId="31" fillId="2" borderId="7" xfId="1" applyNumberFormat="1" applyFont="1" applyFill="1" applyBorder="1" applyAlignment="1">
      <alignment horizontal="center" vertical="center" wrapText="1"/>
    </xf>
    <xf numFmtId="169" fontId="31" fillId="2" borderId="8" xfId="1" applyNumberFormat="1" applyFont="1" applyFill="1" applyBorder="1" applyAlignment="1">
      <alignment horizontal="center" vertical="center" wrapText="1"/>
    </xf>
    <xf numFmtId="169" fontId="31" fillId="2" borderId="25" xfId="1" applyNumberFormat="1" applyFont="1" applyFill="1" applyBorder="1" applyAlignment="1">
      <alignment horizontal="center" vertical="center" wrapText="1"/>
    </xf>
    <xf numFmtId="0" fontId="24" fillId="0" borderId="0" xfId="0" applyFont="1" applyAlignment="1">
      <alignment vertical="center"/>
    </xf>
    <xf numFmtId="0" fontId="10" fillId="8" borderId="0" xfId="0" applyFont="1" applyFill="1" applyAlignment="1">
      <alignment horizontal="center"/>
    </xf>
    <xf numFmtId="169" fontId="11" fillId="0" borderId="0" xfId="1" applyNumberFormat="1" applyFont="1" applyFill="1" applyBorder="1" applyAlignment="1">
      <alignment horizontal="center" vertical="center" wrapText="1"/>
    </xf>
    <xf numFmtId="169" fontId="22" fillId="2" borderId="0" xfId="1" applyNumberFormat="1" applyFont="1" applyFill="1" applyBorder="1" applyAlignment="1">
      <alignment horizontal="center" vertical="center" wrapText="1"/>
    </xf>
    <xf numFmtId="169" fontId="31" fillId="11" borderId="16" xfId="1" applyNumberFormat="1" applyFont="1" applyFill="1" applyBorder="1" applyAlignment="1">
      <alignment horizontal="center" vertical="center" wrapText="1"/>
    </xf>
    <xf numFmtId="169" fontId="31" fillId="11" borderId="25" xfId="1" applyNumberFormat="1" applyFont="1" applyFill="1" applyBorder="1" applyAlignment="1">
      <alignment horizontal="center" vertical="center" wrapText="1"/>
    </xf>
    <xf numFmtId="169" fontId="10" fillId="0" borderId="32" xfId="1" applyNumberFormat="1" applyFont="1" applyBorder="1" applyAlignment="1">
      <alignment horizontal="center" vertical="center" wrapText="1"/>
    </xf>
    <xf numFmtId="169" fontId="10" fillId="0" borderId="13" xfId="1" applyNumberFormat="1" applyFont="1" applyBorder="1" applyAlignment="1">
      <alignment horizontal="center" vertical="center" wrapText="1"/>
    </xf>
    <xf numFmtId="169" fontId="10" fillId="0" borderId="28" xfId="1" applyNumberFormat="1" applyFont="1" applyBorder="1" applyAlignment="1">
      <alignment horizontal="center" vertical="center" wrapText="1"/>
    </xf>
    <xf numFmtId="0" fontId="9" fillId="8" borderId="20" xfId="0" applyFont="1" applyFill="1" applyBorder="1" applyAlignment="1">
      <alignment vertical="center"/>
    </xf>
    <xf numFmtId="169" fontId="10" fillId="8" borderId="20" xfId="0" applyNumberFormat="1" applyFont="1" applyFill="1" applyBorder="1" applyAlignment="1">
      <alignment horizontal="center" vertical="center" wrapText="1"/>
    </xf>
    <xf numFmtId="0" fontId="21" fillId="14" borderId="0" xfId="0" applyFont="1" applyFill="1" applyAlignment="1">
      <alignment horizontal="left" vertical="top" wrapText="1" indent="2"/>
    </xf>
    <xf numFmtId="0" fontId="33" fillId="0" borderId="0" xfId="3" applyAlignment="1">
      <alignment horizontal="justify" vertical="top"/>
    </xf>
    <xf numFmtId="0" fontId="33" fillId="14" borderId="0" xfId="3" applyFill="1"/>
    <xf numFmtId="0" fontId="33" fillId="14" borderId="0" xfId="3" applyFill="1" applyAlignment="1">
      <alignment horizontal="justify" vertical="top"/>
    </xf>
    <xf numFmtId="0" fontId="33" fillId="14" borderId="0" xfId="3" applyFill="1" applyAlignment="1">
      <alignment vertical="top" wrapText="1"/>
    </xf>
    <xf numFmtId="14" fontId="48" fillId="0" borderId="36" xfId="0" applyNumberFormat="1" applyFont="1" applyBorder="1"/>
    <xf numFmtId="0" fontId="9" fillId="8" borderId="19" xfId="0" applyFont="1" applyFill="1" applyBorder="1" applyAlignment="1">
      <alignment vertical="center"/>
    </xf>
    <xf numFmtId="169" fontId="10" fillId="0" borderId="20" xfId="0" applyNumberFormat="1" applyFont="1" applyFill="1" applyBorder="1" applyAlignment="1">
      <alignment horizontal="center" vertical="center" wrapText="1"/>
    </xf>
    <xf numFmtId="169" fontId="10" fillId="0" borderId="21" xfId="0" applyNumberFormat="1" applyFont="1" applyFill="1" applyBorder="1" applyAlignment="1">
      <alignment horizontal="center" vertical="center" wrapText="1"/>
    </xf>
    <xf numFmtId="0" fontId="3" fillId="0" borderId="0" xfId="0" applyFont="1" applyAlignment="1">
      <alignment horizontal="left" vertical="center"/>
    </xf>
    <xf numFmtId="0" fontId="11" fillId="0" borderId="0" xfId="0" applyFont="1" applyAlignment="1">
      <alignment horizontal="left"/>
    </xf>
    <xf numFmtId="0" fontId="39" fillId="0" borderId="0" xfId="0" applyFont="1"/>
    <xf numFmtId="164" fontId="39" fillId="0" borderId="0" xfId="0" applyNumberFormat="1" applyFont="1"/>
    <xf numFmtId="0" fontId="39" fillId="13" borderId="35" xfId="0" applyFont="1" applyFill="1" applyBorder="1"/>
    <xf numFmtId="164" fontId="39" fillId="0" borderId="37" xfId="0" applyNumberFormat="1" applyFont="1" applyBorder="1" applyAlignment="1">
      <alignment horizontal="right"/>
    </xf>
    <xf numFmtId="0" fontId="39" fillId="0" borderId="37" xfId="0" applyFont="1" applyBorder="1"/>
    <xf numFmtId="0" fontId="9" fillId="8" borderId="21" xfId="0" applyFont="1" applyFill="1" applyBorder="1" applyAlignment="1">
      <alignment horizontal="left" vertical="center"/>
    </xf>
    <xf numFmtId="169" fontId="10" fillId="0" borderId="19" xfId="1" applyNumberFormat="1" applyFont="1" applyBorder="1" applyAlignment="1">
      <alignment horizontal="center" vertical="center" wrapText="1"/>
    </xf>
    <xf numFmtId="169" fontId="10" fillId="0" borderId="20" xfId="1" applyNumberFormat="1" applyFont="1" applyBorder="1" applyAlignment="1">
      <alignment horizontal="center" vertical="center" wrapText="1"/>
    </xf>
    <xf numFmtId="169" fontId="10" fillId="0" borderId="21" xfId="1" applyNumberFormat="1" applyFont="1" applyBorder="1" applyAlignment="1">
      <alignment horizontal="center" vertical="center" wrapText="1"/>
    </xf>
    <xf numFmtId="169" fontId="10" fillId="8" borderId="21" xfId="0" applyNumberFormat="1" applyFont="1" applyFill="1" applyBorder="1" applyAlignment="1">
      <alignment horizontal="center" vertical="center" wrapText="1"/>
    </xf>
    <xf numFmtId="169" fontId="10" fillId="8" borderId="19" xfId="1" applyNumberFormat="1" applyFont="1" applyFill="1" applyBorder="1" applyAlignment="1">
      <alignment horizontal="center" vertical="center" wrapText="1"/>
    </xf>
    <xf numFmtId="169" fontId="10" fillId="8" borderId="20" xfId="1" applyNumberFormat="1" applyFont="1" applyFill="1" applyBorder="1" applyAlignment="1">
      <alignment horizontal="center" vertical="center" wrapText="1"/>
    </xf>
    <xf numFmtId="169" fontId="10" fillId="8" borderId="21" xfId="1" applyNumberFormat="1" applyFont="1" applyFill="1" applyBorder="1" applyAlignment="1">
      <alignment horizontal="center" vertical="center" wrapText="1"/>
    </xf>
    <xf numFmtId="0" fontId="3" fillId="0" borderId="0" xfId="0" applyFont="1" applyAlignment="1">
      <alignment horizontal="left"/>
    </xf>
    <xf numFmtId="0" fontId="9" fillId="2" borderId="0" xfId="0" applyFont="1" applyFill="1" applyBorder="1" applyAlignment="1">
      <alignment horizontal="left" vertical="center" wrapText="1"/>
    </xf>
    <xf numFmtId="168" fontId="3" fillId="0" borderId="4" xfId="0" applyNumberFormat="1" applyFont="1" applyBorder="1" applyAlignment="1">
      <alignment horizontal="center" vertical="center" wrapText="1"/>
    </xf>
    <xf numFmtId="168" fontId="3" fillId="0" borderId="0" xfId="0" applyNumberFormat="1" applyFont="1" applyBorder="1" applyAlignment="1">
      <alignment horizontal="center" vertical="center" wrapText="1"/>
    </xf>
    <xf numFmtId="168" fontId="3" fillId="0" borderId="5" xfId="0" applyNumberFormat="1" applyFont="1" applyBorder="1" applyAlignment="1">
      <alignment horizontal="center" vertical="center" wrapText="1"/>
    </xf>
    <xf numFmtId="0" fontId="10" fillId="2" borderId="0" xfId="0" applyFont="1" applyFill="1" applyAlignment="1">
      <alignment horizontal="center"/>
    </xf>
    <xf numFmtId="0" fontId="9" fillId="2" borderId="0" xfId="0" applyFont="1" applyFill="1" applyBorder="1" applyAlignment="1">
      <alignment vertical="center"/>
    </xf>
    <xf numFmtId="0" fontId="9" fillId="2" borderId="0" xfId="0" applyFont="1" applyFill="1" applyBorder="1" applyAlignment="1">
      <alignment horizontal="left" vertical="center"/>
    </xf>
    <xf numFmtId="169" fontId="10" fillId="2" borderId="0" xfId="0" applyNumberFormat="1" applyFont="1" applyFill="1" applyBorder="1" applyAlignment="1">
      <alignment horizontal="center" vertical="center" wrapText="1"/>
    </xf>
    <xf numFmtId="0" fontId="4" fillId="2" borderId="0" xfId="0" applyFont="1" applyFill="1" applyAlignment="1">
      <alignment horizontal="left"/>
    </xf>
    <xf numFmtId="0" fontId="10" fillId="2" borderId="0" xfId="0" applyFont="1" applyFill="1"/>
    <xf numFmtId="166" fontId="3" fillId="2" borderId="0" xfId="0" applyNumberFormat="1" applyFont="1" applyFill="1"/>
    <xf numFmtId="169" fontId="3" fillId="12" borderId="5" xfId="1" applyNumberFormat="1" applyFont="1" applyFill="1" applyBorder="1" applyAlignment="1">
      <alignment horizontal="center" vertical="center" wrapText="1"/>
    </xf>
    <xf numFmtId="0" fontId="3" fillId="0" borderId="0" xfId="0" applyFont="1" applyAlignment="1">
      <alignment horizontal="left"/>
    </xf>
    <xf numFmtId="0" fontId="3" fillId="0" borderId="0" xfId="0" applyFont="1" applyFill="1"/>
    <xf numFmtId="0" fontId="5" fillId="0" borderId="0" xfId="0" applyFont="1" applyFill="1" applyBorder="1" applyAlignment="1">
      <alignment horizontal="left" vertical="center" wrapText="1"/>
    </xf>
    <xf numFmtId="169" fontId="24" fillId="0" borderId="2" xfId="1" applyNumberFormat="1" applyFont="1" applyFill="1" applyBorder="1" applyAlignment="1">
      <alignment horizontal="center" vertical="center" wrapText="1"/>
    </xf>
    <xf numFmtId="169" fontId="24" fillId="0" borderId="3" xfId="1" applyNumberFormat="1" applyFont="1" applyFill="1" applyBorder="1" applyAlignment="1">
      <alignment horizontal="center" vertical="center" wrapText="1"/>
    </xf>
    <xf numFmtId="169" fontId="24" fillId="0" borderId="1" xfId="1" applyNumberFormat="1" applyFont="1" applyFill="1" applyBorder="1" applyAlignment="1">
      <alignment horizontal="center" vertical="center" wrapText="1"/>
    </xf>
    <xf numFmtId="0" fontId="4" fillId="0" borderId="0" xfId="0" applyFont="1" applyFill="1" applyAlignment="1">
      <alignment horizontal="left"/>
    </xf>
    <xf numFmtId="0" fontId="31" fillId="0" borderId="0" xfId="0" applyFont="1" applyFill="1" applyAlignment="1">
      <alignment horizontal="left"/>
    </xf>
    <xf numFmtId="14" fontId="3" fillId="0" borderId="0" xfId="0" applyNumberFormat="1" applyFont="1" applyFill="1"/>
    <xf numFmtId="0" fontId="31" fillId="0" borderId="0" xfId="0" applyFont="1" applyFill="1"/>
    <xf numFmtId="169" fontId="22" fillId="0" borderId="4" xfId="1" applyNumberFormat="1" applyFont="1" applyFill="1" applyBorder="1" applyAlignment="1">
      <alignment horizontal="center" vertical="center" wrapText="1"/>
    </xf>
    <xf numFmtId="169" fontId="10" fillId="0" borderId="0" xfId="1" applyNumberFormat="1" applyFont="1" applyFill="1" applyBorder="1" applyAlignment="1">
      <alignment horizontal="center" vertical="center" wrapText="1"/>
    </xf>
    <xf numFmtId="169" fontId="10" fillId="0" borderId="4" xfId="1" applyNumberFormat="1" applyFont="1" applyFill="1" applyBorder="1" applyAlignment="1">
      <alignment horizontal="center" vertical="center" wrapText="1"/>
    </xf>
    <xf numFmtId="169" fontId="10" fillId="0" borderId="5" xfId="1" applyNumberFormat="1" applyFont="1" applyFill="1" applyBorder="1" applyAlignment="1">
      <alignment horizontal="center" vertical="center" wrapText="1"/>
    </xf>
    <xf numFmtId="0" fontId="3" fillId="0" borderId="4" xfId="0" applyFont="1" applyFill="1" applyBorder="1"/>
    <xf numFmtId="0" fontId="3" fillId="0" borderId="0" xfId="0" applyFont="1" applyFill="1" applyBorder="1"/>
    <xf numFmtId="0" fontId="3" fillId="0" borderId="5" xfId="0" applyFont="1" applyFill="1" applyBorder="1"/>
    <xf numFmtId="169" fontId="47" fillId="0" borderId="1" xfId="1" applyNumberFormat="1" applyFont="1" applyBorder="1" applyAlignment="1">
      <alignment horizontal="center" vertical="center" wrapText="1"/>
    </xf>
    <xf numFmtId="169" fontId="47" fillId="2" borderId="0" xfId="1" applyNumberFormat="1" applyFont="1" applyFill="1" applyAlignment="1">
      <alignment horizontal="center" vertical="center" wrapText="1"/>
    </xf>
    <xf numFmtId="169" fontId="22" fillId="0" borderId="0" xfId="1" applyNumberFormat="1" applyFont="1" applyAlignment="1">
      <alignment horizontal="center" vertical="center" wrapText="1"/>
    </xf>
    <xf numFmtId="169" fontId="22" fillId="0" borderId="5" xfId="1" applyNumberFormat="1" applyFont="1" applyBorder="1" applyAlignment="1">
      <alignment horizontal="center" vertical="center" wrapText="1"/>
    </xf>
    <xf numFmtId="169" fontId="22" fillId="0" borderId="4" xfId="1" applyNumberFormat="1" applyFont="1" applyBorder="1" applyAlignment="1">
      <alignment horizontal="center" vertical="center" wrapText="1"/>
    </xf>
    <xf numFmtId="169" fontId="10" fillId="3" borderId="5" xfId="1" applyNumberFormat="1" applyFont="1" applyFill="1" applyBorder="1" applyAlignment="1">
      <alignment horizontal="center" vertical="center" wrapText="1"/>
    </xf>
    <xf numFmtId="169" fontId="10" fillId="3" borderId="4" xfId="1" applyNumberFormat="1" applyFont="1" applyFill="1" applyBorder="1" applyAlignment="1">
      <alignment horizontal="center" vertical="center" wrapText="1"/>
    </xf>
    <xf numFmtId="169" fontId="10" fillId="3" borderId="0" xfId="1" applyNumberFormat="1" applyFont="1" applyFill="1" applyBorder="1" applyAlignment="1">
      <alignment horizontal="center" vertical="center" wrapText="1"/>
    </xf>
    <xf numFmtId="169" fontId="22" fillId="3" borderId="5" xfId="1" applyNumberFormat="1" applyFont="1" applyFill="1" applyBorder="1" applyAlignment="1">
      <alignment horizontal="center" vertical="center" wrapText="1"/>
    </xf>
    <xf numFmtId="169" fontId="31" fillId="2" borderId="30" xfId="1" applyNumberFormat="1" applyFont="1" applyFill="1" applyBorder="1" applyAlignment="1">
      <alignment horizontal="center" vertical="center" wrapText="1"/>
    </xf>
    <xf numFmtId="0" fontId="10" fillId="0" borderId="0" xfId="0" applyFont="1" applyAlignment="1">
      <alignment horizontal="left"/>
    </xf>
    <xf numFmtId="169" fontId="10" fillId="2" borderId="7" xfId="1" applyNumberFormat="1" applyFont="1" applyFill="1" applyBorder="1" applyAlignment="1">
      <alignment horizontal="center" vertical="center" wrapText="1"/>
    </xf>
    <xf numFmtId="169" fontId="10" fillId="2" borderId="8" xfId="1" applyNumberFormat="1" applyFont="1" applyFill="1" applyBorder="1" applyAlignment="1">
      <alignment horizontal="center" vertical="center" wrapText="1"/>
    </xf>
    <xf numFmtId="169" fontId="10" fillId="2" borderId="6" xfId="1" applyNumberFormat="1" applyFont="1" applyFill="1" applyBorder="1" applyAlignment="1">
      <alignment horizontal="center" vertical="center" wrapText="1"/>
    </xf>
    <xf numFmtId="0" fontId="3" fillId="0" borderId="0" xfId="0" applyFont="1" applyFill="1" applyAlignment="1">
      <alignment vertical="center"/>
    </xf>
    <xf numFmtId="0" fontId="3" fillId="0" borderId="0" xfId="0" applyFont="1" applyFill="1" applyAlignment="1">
      <alignment horizontal="left" vertical="center"/>
    </xf>
    <xf numFmtId="0" fontId="11" fillId="0" borderId="0" xfId="0" applyFont="1" applyFill="1" applyAlignment="1">
      <alignment horizontal="right"/>
    </xf>
    <xf numFmtId="164" fontId="3" fillId="0" borderId="0" xfId="0" applyNumberFormat="1" applyFont="1" applyFill="1" applyAlignment="1">
      <alignment vertical="center"/>
    </xf>
    <xf numFmtId="5" fontId="3" fillId="0" borderId="0" xfId="0" applyNumberFormat="1" applyFont="1" applyFill="1" applyAlignment="1">
      <alignment vertical="center"/>
    </xf>
    <xf numFmtId="169" fontId="10" fillId="0" borderId="2" xfId="1" applyNumberFormat="1" applyFont="1" applyFill="1" applyBorder="1" applyAlignment="1">
      <alignment horizontal="center" vertical="center" wrapText="1"/>
    </xf>
    <xf numFmtId="169" fontId="10" fillId="0" borderId="3" xfId="1" applyNumberFormat="1" applyFont="1" applyFill="1" applyBorder="1" applyAlignment="1">
      <alignment horizontal="center" vertical="center" wrapText="1"/>
    </xf>
    <xf numFmtId="169" fontId="24" fillId="0" borderId="4" xfId="1" applyNumberFormat="1" applyFont="1" applyFill="1" applyBorder="1" applyAlignment="1">
      <alignment horizontal="center" vertical="center" wrapText="1"/>
    </xf>
    <xf numFmtId="0" fontId="11" fillId="0" borderId="0" xfId="0" applyFont="1" applyFill="1" applyAlignment="1">
      <alignment horizontal="left"/>
    </xf>
    <xf numFmtId="169" fontId="10" fillId="0" borderId="6" xfId="1" applyNumberFormat="1" applyFont="1" applyFill="1" applyBorder="1" applyAlignment="1">
      <alignment horizontal="center" vertical="center" wrapText="1"/>
    </xf>
    <xf numFmtId="169" fontId="10" fillId="0" borderId="7" xfId="1" applyNumberFormat="1" applyFont="1" applyFill="1" applyBorder="1" applyAlignment="1">
      <alignment horizontal="center" vertical="center" wrapText="1"/>
    </xf>
    <xf numFmtId="169" fontId="10" fillId="0" borderId="8" xfId="1" applyNumberFormat="1" applyFont="1" applyFill="1" applyBorder="1" applyAlignment="1">
      <alignment horizontal="center" vertical="center" wrapText="1"/>
    </xf>
    <xf numFmtId="0" fontId="3" fillId="0" borderId="0" xfId="0" applyFont="1" applyFill="1" applyAlignment="1">
      <alignment horizontal="left"/>
    </xf>
    <xf numFmtId="169" fontId="24" fillId="0" borderId="0" xfId="1" applyNumberFormat="1" applyFont="1" applyFill="1" applyBorder="1" applyAlignment="1">
      <alignment horizontal="center" vertical="center" wrapText="1"/>
    </xf>
    <xf numFmtId="169" fontId="47" fillId="0" borderId="1" xfId="1" applyNumberFormat="1" applyFont="1" applyFill="1" applyBorder="1" applyAlignment="1">
      <alignment horizontal="center" vertical="center" wrapText="1"/>
    </xf>
    <xf numFmtId="169" fontId="47" fillId="0" borderId="0" xfId="1" applyNumberFormat="1" applyFont="1" applyFill="1" applyBorder="1" applyAlignment="1">
      <alignment horizontal="center" vertical="center" wrapText="1"/>
    </xf>
    <xf numFmtId="169" fontId="47" fillId="0" borderId="2" xfId="1" applyNumberFormat="1" applyFont="1" applyFill="1" applyBorder="1" applyAlignment="1">
      <alignment horizontal="center" vertical="center" wrapText="1"/>
    </xf>
    <xf numFmtId="169" fontId="47" fillId="0" borderId="3" xfId="1" applyNumberFormat="1" applyFont="1" applyFill="1" applyBorder="1" applyAlignment="1">
      <alignment horizontal="center" vertical="center" wrapText="1"/>
    </xf>
    <xf numFmtId="169" fontId="47" fillId="0" borderId="4" xfId="1" applyNumberFormat="1" applyFont="1" applyBorder="1" applyAlignment="1">
      <alignment horizontal="center" vertical="center" wrapText="1"/>
    </xf>
    <xf numFmtId="169" fontId="47" fillId="0" borderId="5" xfId="1" applyNumberFormat="1" applyFont="1" applyFill="1" applyBorder="1" applyAlignment="1">
      <alignment horizontal="center" vertical="center" wrapText="1"/>
    </xf>
    <xf numFmtId="169" fontId="47" fillId="0" borderId="6" xfId="1" applyNumberFormat="1" applyFont="1" applyBorder="1" applyAlignment="1">
      <alignment horizontal="center" vertical="center" wrapText="1"/>
    </xf>
    <xf numFmtId="169" fontId="47" fillId="0" borderId="7" xfId="1" applyNumberFormat="1" applyFont="1" applyFill="1" applyBorder="1" applyAlignment="1">
      <alignment horizontal="center" vertical="center" wrapText="1"/>
    </xf>
    <xf numFmtId="169" fontId="47" fillId="0" borderId="8" xfId="1" applyNumberFormat="1" applyFont="1" applyFill="1" applyBorder="1" applyAlignment="1">
      <alignment horizontal="center" vertical="center" wrapText="1"/>
    </xf>
    <xf numFmtId="169" fontId="47" fillId="0" borderId="4" xfId="1" applyNumberFormat="1" applyFont="1" applyFill="1" applyBorder="1" applyAlignment="1">
      <alignment horizontal="center" vertical="center" wrapText="1"/>
    </xf>
    <xf numFmtId="169" fontId="47" fillId="0" borderId="6" xfId="1" applyNumberFormat="1" applyFont="1" applyFill="1" applyBorder="1" applyAlignment="1">
      <alignment horizontal="center" vertical="center" wrapText="1"/>
    </xf>
    <xf numFmtId="169" fontId="11" fillId="0" borderId="0" xfId="1" applyNumberFormat="1" applyFont="1" applyBorder="1" applyAlignment="1">
      <alignment horizontal="center" vertical="center" wrapText="1"/>
    </xf>
    <xf numFmtId="169" fontId="31" fillId="0" borderId="1" xfId="1" applyNumberFormat="1" applyFont="1" applyBorder="1" applyAlignment="1">
      <alignment horizontal="center" vertical="center" wrapText="1"/>
    </xf>
    <xf numFmtId="169" fontId="31" fillId="0" borderId="2" xfId="1" applyNumberFormat="1" applyFont="1" applyBorder="1" applyAlignment="1">
      <alignment horizontal="center" vertical="center" wrapText="1"/>
    </xf>
    <xf numFmtId="169" fontId="31" fillId="0" borderId="3" xfId="1" applyNumberFormat="1" applyFont="1" applyBorder="1" applyAlignment="1">
      <alignment horizontal="center" vertical="center" wrapText="1"/>
    </xf>
    <xf numFmtId="169" fontId="31" fillId="0" borderId="1" xfId="1" applyNumberFormat="1" applyFont="1" applyFill="1" applyBorder="1" applyAlignment="1">
      <alignment horizontal="center" vertical="center" wrapText="1"/>
    </xf>
    <xf numFmtId="169" fontId="31" fillId="0" borderId="2" xfId="1" applyNumberFormat="1" applyFont="1" applyFill="1" applyBorder="1" applyAlignment="1">
      <alignment horizontal="center" vertical="center" wrapText="1"/>
    </xf>
    <xf numFmtId="169" fontId="31" fillId="0" borderId="3" xfId="1" applyNumberFormat="1" applyFont="1" applyFill="1" applyBorder="1" applyAlignment="1">
      <alignment horizontal="center" vertical="center" wrapText="1"/>
    </xf>
    <xf numFmtId="169" fontId="31" fillId="0" borderId="4" xfId="1" applyNumberFormat="1" applyFont="1" applyFill="1" applyBorder="1" applyAlignment="1">
      <alignment horizontal="center" vertical="center" wrapText="1"/>
    </xf>
    <xf numFmtId="169" fontId="31" fillId="0" borderId="0" xfId="1" applyNumberFormat="1" applyFont="1" applyFill="1" applyBorder="1" applyAlignment="1">
      <alignment horizontal="center" vertical="center" wrapText="1"/>
    </xf>
    <xf numFmtId="169" fontId="31" fillId="0" borderId="5" xfId="1" applyNumberFormat="1" applyFont="1" applyFill="1" applyBorder="1" applyAlignment="1">
      <alignment horizontal="center" vertical="center" wrapText="1"/>
    </xf>
    <xf numFmtId="169" fontId="31" fillId="0" borderId="6" xfId="1" applyNumberFormat="1" applyFont="1" applyFill="1" applyBorder="1" applyAlignment="1">
      <alignment horizontal="center" vertical="center" wrapText="1"/>
    </xf>
    <xf numFmtId="169" fontId="31" fillId="0" borderId="7" xfId="1" applyNumberFormat="1" applyFont="1" applyFill="1" applyBorder="1" applyAlignment="1">
      <alignment horizontal="center" vertical="center" wrapText="1"/>
    </xf>
    <xf numFmtId="169" fontId="31" fillId="0" borderId="8" xfId="1" applyNumberFormat="1" applyFont="1" applyFill="1" applyBorder="1" applyAlignment="1">
      <alignment horizontal="center" vertical="center" wrapText="1"/>
    </xf>
    <xf numFmtId="169" fontId="10" fillId="2" borderId="0" xfId="1" applyNumberFormat="1" applyFont="1" applyFill="1" applyBorder="1" applyAlignment="1">
      <alignment horizontal="center" vertical="center" wrapText="1"/>
    </xf>
    <xf numFmtId="169" fontId="30" fillId="12" borderId="0" xfId="1" applyNumberFormat="1" applyFont="1" applyFill="1" applyBorder="1" applyAlignment="1">
      <alignment horizontal="center" vertical="center" wrapText="1"/>
    </xf>
    <xf numFmtId="169" fontId="31" fillId="3" borderId="0" xfId="1" applyNumberFormat="1" applyFont="1" applyFill="1" applyBorder="1" applyAlignment="1">
      <alignment horizontal="center" vertical="center" wrapText="1"/>
    </xf>
    <xf numFmtId="169" fontId="3" fillId="12" borderId="0" xfId="1" applyNumberFormat="1" applyFont="1" applyFill="1" applyBorder="1" applyAlignment="1">
      <alignment horizontal="center" vertical="center" wrapText="1"/>
    </xf>
    <xf numFmtId="169" fontId="4" fillId="12" borderId="0" xfId="1" applyNumberFormat="1" applyFont="1" applyFill="1" applyBorder="1" applyAlignment="1">
      <alignment horizontal="center" vertical="center" wrapText="1"/>
    </xf>
    <xf numFmtId="169" fontId="3" fillId="11" borderId="0" xfId="1" applyNumberFormat="1" applyFont="1" applyFill="1" applyBorder="1" applyAlignment="1">
      <alignment horizontal="center" vertical="center" wrapText="1"/>
    </xf>
    <xf numFmtId="169" fontId="22" fillId="0" borderId="0" xfId="1" applyNumberFormat="1" applyFont="1" applyBorder="1" applyAlignment="1">
      <alignment horizontal="center" vertical="center" wrapText="1"/>
    </xf>
    <xf numFmtId="169" fontId="10" fillId="0" borderId="0" xfId="1" applyNumberFormat="1" applyFont="1" applyBorder="1" applyAlignment="1">
      <alignment horizontal="center" vertical="center" wrapText="1"/>
    </xf>
    <xf numFmtId="169" fontId="47" fillId="2" borderId="1" xfId="1" applyNumberFormat="1" applyFont="1" applyFill="1" applyBorder="1" applyAlignment="1">
      <alignment horizontal="center" vertical="center" wrapText="1"/>
    </xf>
    <xf numFmtId="169" fontId="47" fillId="2" borderId="2" xfId="1" applyNumberFormat="1" applyFont="1" applyFill="1" applyBorder="1" applyAlignment="1">
      <alignment horizontal="center" vertical="center" wrapText="1"/>
    </xf>
    <xf numFmtId="169" fontId="47" fillId="2" borderId="3" xfId="1" applyNumberFormat="1" applyFont="1" applyFill="1" applyBorder="1" applyAlignment="1">
      <alignment horizontal="center" vertical="center" wrapText="1"/>
    </xf>
    <xf numFmtId="169" fontId="31" fillId="11" borderId="30" xfId="1" applyNumberFormat="1" applyFont="1" applyFill="1" applyBorder="1" applyAlignment="1">
      <alignment horizontal="center" vertical="center" wrapText="1"/>
    </xf>
    <xf numFmtId="169" fontId="31" fillId="11" borderId="4" xfId="1" applyNumberFormat="1" applyFont="1" applyFill="1" applyBorder="1" applyAlignment="1">
      <alignment horizontal="center" vertical="center" wrapText="1"/>
    </xf>
    <xf numFmtId="169" fontId="31" fillId="11" borderId="0" xfId="1" applyNumberFormat="1" applyFont="1" applyFill="1" applyBorder="1" applyAlignment="1">
      <alignment horizontal="center" vertical="center" wrapText="1"/>
    </xf>
    <xf numFmtId="0" fontId="3" fillId="0" borderId="0" xfId="0" applyFont="1" applyBorder="1" applyAlignment="1">
      <alignment horizontal="left" vertical="center" indent="7"/>
    </xf>
    <xf numFmtId="0" fontId="10" fillId="0" borderId="0" xfId="0" applyFont="1" applyBorder="1" applyAlignment="1">
      <alignment horizontal="center" wrapText="1"/>
    </xf>
    <xf numFmtId="169" fontId="11" fillId="3" borderId="0" xfId="1" applyNumberFormat="1" applyFont="1" applyFill="1" applyBorder="1" applyAlignment="1">
      <alignment horizontal="center" vertical="center" wrapText="1"/>
    </xf>
    <xf numFmtId="169" fontId="22" fillId="3" borderId="4" xfId="1" applyNumberFormat="1" applyFont="1" applyFill="1" applyBorder="1" applyAlignment="1">
      <alignment horizontal="center" vertical="center" wrapText="1"/>
    </xf>
    <xf numFmtId="169" fontId="22" fillId="3" borderId="0" xfId="1" applyNumberFormat="1" applyFont="1" applyFill="1" applyBorder="1" applyAlignment="1">
      <alignment horizontal="center" vertical="center" wrapText="1"/>
    </xf>
    <xf numFmtId="169" fontId="11" fillId="0" borderId="32" xfId="1" applyNumberFormat="1" applyFont="1" applyBorder="1" applyAlignment="1">
      <alignment horizontal="center" vertical="center" wrapText="1"/>
    </xf>
    <xf numFmtId="169" fontId="11" fillId="11" borderId="0" xfId="1" applyNumberFormat="1" applyFont="1" applyFill="1" applyBorder="1" applyAlignment="1">
      <alignment horizontal="center" vertical="center" wrapText="1"/>
    </xf>
    <xf numFmtId="169" fontId="24" fillId="3" borderId="0" xfId="1" applyNumberFormat="1" applyFont="1" applyFill="1" applyBorder="1" applyAlignment="1">
      <alignment horizontal="center" vertical="center" wrapText="1"/>
    </xf>
    <xf numFmtId="169" fontId="24" fillId="3" borderId="6" xfId="1" applyNumberFormat="1" applyFont="1" applyFill="1" applyBorder="1" applyAlignment="1">
      <alignment horizontal="center" vertical="center" wrapText="1"/>
    </xf>
    <xf numFmtId="169" fontId="24" fillId="3" borderId="7" xfId="1" applyNumberFormat="1" applyFont="1" applyFill="1" applyBorder="1" applyAlignment="1">
      <alignment horizontal="center" vertical="center" wrapText="1"/>
    </xf>
    <xf numFmtId="169" fontId="24" fillId="3" borderId="8" xfId="1" applyNumberFormat="1" applyFont="1" applyFill="1" applyBorder="1" applyAlignment="1">
      <alignment horizontal="center" vertical="center" wrapText="1"/>
    </xf>
    <xf numFmtId="169" fontId="3" fillId="2" borderId="4" xfId="1" applyNumberFormat="1" applyFont="1" applyFill="1" applyBorder="1" applyAlignment="1">
      <alignment horizontal="center" vertical="center" wrapText="1"/>
    </xf>
    <xf numFmtId="169" fontId="3" fillId="2" borderId="0" xfId="1" applyNumberFormat="1" applyFont="1" applyFill="1" applyBorder="1" applyAlignment="1">
      <alignment horizontal="center" vertical="center" wrapText="1"/>
    </xf>
    <xf numFmtId="169" fontId="3" fillId="2" borderId="5" xfId="1" applyNumberFormat="1" applyFont="1" applyFill="1" applyBorder="1" applyAlignment="1">
      <alignment horizontal="center" vertical="center" wrapText="1"/>
    </xf>
    <xf numFmtId="0" fontId="3" fillId="2" borderId="3" xfId="0" applyFont="1" applyFill="1" applyBorder="1" applyAlignment="1">
      <alignment horizontal="left" vertical="center" wrapText="1"/>
    </xf>
    <xf numFmtId="169" fontId="11" fillId="0" borderId="16" xfId="1" applyNumberFormat="1" applyFont="1" applyFill="1" applyBorder="1" applyAlignment="1">
      <alignment horizontal="center" vertical="center" wrapText="1"/>
    </xf>
    <xf numFmtId="169" fontId="22" fillId="2" borderId="30" xfId="1" applyNumberFormat="1" applyFont="1" applyFill="1" applyBorder="1" applyAlignment="1">
      <alignment horizontal="center" vertical="center" wrapText="1"/>
    </xf>
    <xf numFmtId="169" fontId="10" fillId="0" borderId="7" xfId="0" applyNumberFormat="1" applyFont="1" applyFill="1" applyBorder="1" applyAlignment="1">
      <alignment horizontal="center" vertical="center" wrapText="1"/>
    </xf>
    <xf numFmtId="169" fontId="10" fillId="8" borderId="7" xfId="0" applyNumberFormat="1" applyFont="1" applyFill="1" applyBorder="1" applyAlignment="1">
      <alignment horizontal="center" vertical="center" wrapText="1"/>
    </xf>
    <xf numFmtId="169" fontId="10" fillId="0" borderId="0" xfId="0" applyNumberFormat="1" applyFont="1" applyFill="1" applyBorder="1" applyAlignment="1">
      <alignment horizontal="center" vertical="center" wrapText="1"/>
    </xf>
    <xf numFmtId="0" fontId="9" fillId="0" borderId="0" xfId="0" applyFont="1" applyFill="1" applyBorder="1" applyAlignment="1">
      <alignment vertical="center"/>
    </xf>
    <xf numFmtId="0" fontId="9" fillId="0" borderId="0" xfId="0" applyFont="1" applyFill="1" applyBorder="1" applyAlignment="1">
      <alignment horizontal="left" vertical="center"/>
    </xf>
    <xf numFmtId="0" fontId="10"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49" fillId="0" borderId="0" xfId="0" applyFont="1" applyAlignment="1">
      <alignment horizontal="left"/>
    </xf>
    <xf numFmtId="169" fontId="4" fillId="2" borderId="0" xfId="1" applyNumberFormat="1" applyFont="1" applyFill="1" applyBorder="1" applyAlignment="1">
      <alignment horizontal="center" vertical="center" wrapText="1"/>
    </xf>
    <xf numFmtId="0" fontId="5" fillId="0" borderId="2" xfId="0" applyFont="1" applyBorder="1" applyAlignment="1">
      <alignment horizontal="left" vertical="center" wrapText="1"/>
    </xf>
    <xf numFmtId="0" fontId="3" fillId="0" borderId="0" xfId="0" applyFont="1" applyAlignment="1">
      <alignment horizontal="left"/>
    </xf>
    <xf numFmtId="0" fontId="14" fillId="0" borderId="0" xfId="0" applyFont="1" applyFill="1" applyAlignment="1">
      <alignment vertical="top"/>
    </xf>
    <xf numFmtId="0" fontId="21" fillId="0" borderId="0" xfId="0" applyFont="1" applyAlignment="1">
      <alignment horizontal="left" vertical="top" wrapText="1"/>
    </xf>
    <xf numFmtId="0" fontId="21" fillId="0" borderId="0" xfId="0" applyFont="1" applyAlignment="1">
      <alignment horizontal="left" vertical="top" wrapText="1" indent="2"/>
    </xf>
    <xf numFmtId="0" fontId="21" fillId="14" borderId="0" xfId="0" applyFont="1" applyFill="1" applyAlignment="1">
      <alignment horizontal="left" vertical="top" wrapText="1" indent="2"/>
    </xf>
    <xf numFmtId="0" fontId="21" fillId="0" borderId="0" xfId="0" applyFont="1" applyAlignment="1">
      <alignment horizontal="justify" vertical="top" wrapText="1"/>
    </xf>
    <xf numFmtId="0" fontId="42" fillId="0" borderId="0" xfId="0" applyFont="1" applyAlignment="1">
      <alignment horizontal="center" vertical="top" wrapText="1"/>
    </xf>
    <xf numFmtId="0" fontId="34" fillId="0" borderId="34" xfId="0" applyFont="1" applyBorder="1" applyAlignment="1">
      <alignment horizontal="center" vertical="center" wrapText="1"/>
    </xf>
    <xf numFmtId="0" fontId="34" fillId="0" borderId="22" xfId="0" applyFont="1" applyBorder="1" applyAlignment="1">
      <alignment horizontal="center" vertical="center" wrapText="1"/>
    </xf>
    <xf numFmtId="0" fontId="34" fillId="0" borderId="23" xfId="0" applyFont="1" applyBorder="1" applyAlignment="1">
      <alignment horizontal="center" vertical="center" wrapText="1"/>
    </xf>
    <xf numFmtId="0" fontId="20" fillId="0" borderId="0" xfId="0" applyFont="1" applyAlignment="1">
      <alignment horizontal="left" vertical="top" wrapText="1"/>
    </xf>
    <xf numFmtId="0" fontId="21" fillId="0" borderId="0" xfId="0" applyFont="1" applyFill="1" applyAlignment="1">
      <alignment horizontal="left" vertical="top" wrapText="1" indent="2"/>
    </xf>
    <xf numFmtId="0" fontId="21" fillId="0" borderId="0" xfId="0" applyFont="1" applyAlignment="1">
      <alignment horizontal="left" vertical="center" wrapText="1" indent="2"/>
    </xf>
    <xf numFmtId="0" fontId="50" fillId="0" borderId="0" xfId="0" applyFont="1" applyAlignment="1">
      <alignment horizontal="left" wrapText="1"/>
    </xf>
    <xf numFmtId="0" fontId="8" fillId="2" borderId="7" xfId="0" applyFont="1" applyFill="1" applyBorder="1" applyAlignment="1">
      <alignment horizontal="right" wrapText="1"/>
    </xf>
    <xf numFmtId="49" fontId="5" fillId="0" borderId="1" xfId="0" applyNumberFormat="1" applyFont="1" applyBorder="1" applyAlignment="1">
      <alignment horizontal="left"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0" xfId="0" applyFont="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7" fillId="0" borderId="0" xfId="0" applyFont="1" applyAlignment="1">
      <alignment horizontal="left" wrapText="1"/>
    </xf>
    <xf numFmtId="0" fontId="8" fillId="0" borderId="19" xfId="0" applyFont="1" applyBorder="1" applyAlignment="1">
      <alignment horizontal="left" vertical="center" wrapText="1"/>
    </xf>
    <xf numFmtId="0" fontId="8" fillId="0" borderId="20" xfId="0" applyFont="1" applyBorder="1" applyAlignment="1">
      <alignment horizontal="left" vertical="center" wrapText="1"/>
    </xf>
    <xf numFmtId="0" fontId="8" fillId="0" borderId="21" xfId="0" applyFont="1" applyBorder="1" applyAlignment="1">
      <alignment horizontal="left"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1" xfId="0" applyFont="1" applyBorder="1" applyAlignment="1">
      <alignment horizontal="center" vertical="center" wrapText="1"/>
    </xf>
    <xf numFmtId="0" fontId="3" fillId="0" borderId="4" xfId="0" applyFont="1" applyBorder="1" applyAlignment="1">
      <alignment horizontal="left" vertical="center" wrapText="1" indent="2"/>
    </xf>
    <xf numFmtId="0" fontId="3" fillId="0" borderId="0" xfId="0" applyFont="1" applyAlignment="1">
      <alignment horizontal="left" vertical="center" wrapText="1" indent="2"/>
    </xf>
    <xf numFmtId="0" fontId="3" fillId="0" borderId="5" xfId="0" applyFont="1" applyBorder="1" applyAlignment="1">
      <alignment horizontal="left" vertical="center" wrapText="1" indent="2"/>
    </xf>
    <xf numFmtId="0" fontId="37" fillId="0" borderId="29" xfId="0" applyFont="1" applyBorder="1" applyAlignment="1">
      <alignment vertical="center"/>
    </xf>
    <xf numFmtId="0" fontId="37" fillId="0" borderId="0" xfId="0" applyFont="1" applyBorder="1" applyAlignment="1">
      <alignment vertical="center"/>
    </xf>
    <xf numFmtId="169" fontId="3" fillId="2" borderId="4" xfId="1" applyNumberFormat="1" applyFont="1" applyFill="1" applyBorder="1" applyAlignment="1">
      <alignment horizontal="center" vertical="center" wrapText="1"/>
    </xf>
    <xf numFmtId="169" fontId="3" fillId="2" borderId="0" xfId="1" applyNumberFormat="1" applyFont="1" applyFill="1" applyBorder="1" applyAlignment="1">
      <alignment horizontal="center" vertical="center" wrapText="1"/>
    </xf>
    <xf numFmtId="169" fontId="3" fillId="2" borderId="5" xfId="1" applyNumberFormat="1" applyFont="1" applyFill="1" applyBorder="1" applyAlignment="1">
      <alignment horizontal="center" vertical="center" wrapText="1"/>
    </xf>
    <xf numFmtId="169" fontId="3" fillId="2" borderId="0" xfId="1" applyNumberFormat="1" applyFont="1" applyFill="1" applyAlignment="1">
      <alignment horizontal="center" vertical="center" wrapText="1"/>
    </xf>
    <xf numFmtId="0" fontId="23" fillId="12" borderId="4" xfId="0" applyFont="1" applyFill="1" applyBorder="1" applyAlignment="1">
      <alignment horizontal="left" vertical="center" wrapText="1" indent="4"/>
    </xf>
    <xf numFmtId="0" fontId="23" fillId="12" borderId="0" xfId="0" applyFont="1" applyFill="1" applyAlignment="1">
      <alignment horizontal="left" vertical="center" wrapText="1" indent="4"/>
    </xf>
    <xf numFmtId="0" fontId="23" fillId="12" borderId="5" xfId="0" applyFont="1" applyFill="1" applyBorder="1" applyAlignment="1">
      <alignment horizontal="left" vertical="center" wrapText="1" indent="4"/>
    </xf>
    <xf numFmtId="0" fontId="9" fillId="0" borderId="1" xfId="0" applyFont="1" applyBorder="1" applyAlignment="1">
      <alignment horizontal="left" wrapText="1"/>
    </xf>
    <xf numFmtId="0" fontId="9" fillId="0" borderId="2" xfId="0" applyFont="1" applyBorder="1" applyAlignment="1">
      <alignment horizontal="left" wrapText="1"/>
    </xf>
    <xf numFmtId="0" fontId="9" fillId="0" borderId="3" xfId="0" applyFont="1" applyBorder="1" applyAlignment="1">
      <alignment horizontal="left" wrapText="1"/>
    </xf>
    <xf numFmtId="0" fontId="3" fillId="0" borderId="4" xfId="0" applyFont="1" applyBorder="1" applyAlignment="1">
      <alignment horizontal="left" vertical="center" wrapText="1"/>
    </xf>
    <xf numFmtId="0" fontId="3" fillId="0" borderId="0" xfId="0" applyFont="1" applyAlignment="1">
      <alignment horizontal="left" vertical="center" wrapText="1"/>
    </xf>
    <xf numFmtId="0" fontId="3" fillId="0" borderId="5" xfId="0" applyFont="1" applyBorder="1" applyAlignment="1">
      <alignment horizontal="left" vertical="center" wrapText="1"/>
    </xf>
    <xf numFmtId="0" fontId="3" fillId="2" borderId="4" xfId="0" applyFont="1" applyFill="1" applyBorder="1" applyAlignment="1">
      <alignment horizontal="left" vertical="center" wrapText="1"/>
    </xf>
    <xf numFmtId="0" fontId="3" fillId="2" borderId="0" xfId="0" applyFont="1" applyFill="1" applyAlignment="1">
      <alignment horizontal="left" vertical="center" wrapText="1"/>
    </xf>
    <xf numFmtId="0" fontId="3" fillId="2" borderId="5" xfId="0" applyFont="1" applyFill="1" applyBorder="1" applyAlignment="1">
      <alignment horizontal="left" vertical="center" wrapText="1"/>
    </xf>
    <xf numFmtId="0" fontId="9" fillId="2" borderId="4" xfId="0" applyFont="1" applyFill="1" applyBorder="1" applyAlignment="1">
      <alignment horizontal="left" vertical="center" wrapText="1"/>
    </xf>
    <xf numFmtId="0" fontId="9" fillId="2" borderId="0" xfId="0" applyFont="1" applyFill="1" applyAlignment="1">
      <alignment horizontal="left" vertical="center" wrapText="1"/>
    </xf>
    <xf numFmtId="0" fontId="9" fillId="2" borderId="5" xfId="0" applyFont="1" applyFill="1" applyBorder="1" applyAlignment="1">
      <alignment horizontal="left" vertical="center" wrapText="1"/>
    </xf>
    <xf numFmtId="0" fontId="32" fillId="0" borderId="4" xfId="0" applyFont="1" applyBorder="1" applyAlignment="1">
      <alignment horizontal="left" vertical="center" wrapText="1"/>
    </xf>
    <xf numFmtId="0" fontId="32" fillId="0" borderId="0" xfId="0" applyFont="1" applyAlignment="1">
      <alignment horizontal="left" vertical="center" wrapText="1"/>
    </xf>
    <xf numFmtId="0" fontId="32" fillId="0" borderId="5" xfId="0" applyFont="1" applyBorder="1" applyAlignment="1">
      <alignment horizontal="left" vertical="center" wrapText="1"/>
    </xf>
    <xf numFmtId="0" fontId="3" fillId="2" borderId="4" xfId="0" applyFont="1" applyFill="1" applyBorder="1" applyAlignment="1">
      <alignment horizontal="left" vertical="center" wrapText="1" indent="2"/>
    </xf>
    <xf numFmtId="0" fontId="3" fillId="2" borderId="0" xfId="0" applyFont="1" applyFill="1" applyAlignment="1">
      <alignment horizontal="left" vertical="center" wrapText="1" indent="2"/>
    </xf>
    <xf numFmtId="0" fontId="3" fillId="2" borderId="5" xfId="0" applyFont="1" applyFill="1" applyBorder="1" applyAlignment="1">
      <alignment horizontal="left" vertical="center" wrapText="1" indent="2"/>
    </xf>
    <xf numFmtId="0" fontId="6" fillId="12" borderId="4" xfId="0" applyFont="1" applyFill="1" applyBorder="1" applyAlignment="1">
      <alignment horizontal="left" vertical="center" wrapText="1" indent="4"/>
    </xf>
    <xf numFmtId="0" fontId="6" fillId="12" borderId="0" xfId="0" applyFont="1" applyFill="1" applyAlignment="1">
      <alignment horizontal="left" vertical="center" wrapText="1" indent="4"/>
    </xf>
    <xf numFmtId="169" fontId="3" fillId="12" borderId="4" xfId="1" applyNumberFormat="1" applyFont="1" applyFill="1" applyBorder="1" applyAlignment="1">
      <alignment horizontal="center" vertical="center" wrapText="1"/>
    </xf>
    <xf numFmtId="169" fontId="3" fillId="12" borderId="0" xfId="1" applyNumberFormat="1" applyFont="1" applyFill="1" applyBorder="1" applyAlignment="1">
      <alignment horizontal="center" vertical="center" wrapText="1"/>
    </xf>
    <xf numFmtId="169" fontId="3" fillId="12" borderId="5" xfId="1" applyNumberFormat="1" applyFont="1" applyFill="1" applyBorder="1" applyAlignment="1">
      <alignment horizontal="center" vertical="center" wrapText="1"/>
    </xf>
    <xf numFmtId="0" fontId="4" fillId="12" borderId="4" xfId="0" applyFont="1" applyFill="1" applyBorder="1" applyAlignment="1">
      <alignment horizontal="left" vertical="center" wrapText="1" indent="4"/>
    </xf>
    <xf numFmtId="0" fontId="4" fillId="12" borderId="0" xfId="0" applyFont="1" applyFill="1" applyAlignment="1">
      <alignment horizontal="left" vertical="center" wrapText="1" indent="4"/>
    </xf>
    <xf numFmtId="0" fontId="13" fillId="11" borderId="24" xfId="0" applyFont="1" applyFill="1" applyBorder="1" applyAlignment="1">
      <alignment horizontal="center" vertical="center" wrapText="1"/>
    </xf>
    <xf numFmtId="0" fontId="13" fillId="11" borderId="26" xfId="0" applyFont="1" applyFill="1" applyBorder="1" applyAlignment="1">
      <alignment horizontal="center" vertical="center" wrapText="1"/>
    </xf>
    <xf numFmtId="0" fontId="13" fillId="11" borderId="27" xfId="0" applyFont="1" applyFill="1" applyBorder="1" applyAlignment="1">
      <alignment horizontal="center" vertical="center" wrapText="1"/>
    </xf>
    <xf numFmtId="0" fontId="3" fillId="11" borderId="16" xfId="0" applyFont="1" applyFill="1" applyBorder="1" applyAlignment="1">
      <alignment horizontal="left" vertical="center" wrapText="1"/>
    </xf>
    <xf numFmtId="0" fontId="3" fillId="11" borderId="25" xfId="0" applyFont="1" applyFill="1" applyBorder="1" applyAlignment="1">
      <alignment horizontal="left" vertical="center" wrapText="1"/>
    </xf>
    <xf numFmtId="0" fontId="3" fillId="11" borderId="0" xfId="0" applyFont="1" applyFill="1" applyAlignment="1">
      <alignment horizontal="left" vertical="center" wrapText="1" indent="2"/>
    </xf>
    <xf numFmtId="0" fontId="3" fillId="11" borderId="5" xfId="0" applyFont="1" applyFill="1" applyBorder="1" applyAlignment="1">
      <alignment horizontal="left" vertical="center" wrapText="1" indent="2"/>
    </xf>
    <xf numFmtId="0" fontId="3" fillId="11" borderId="13" xfId="0" applyFont="1" applyFill="1" applyBorder="1" applyAlignment="1">
      <alignment horizontal="left" vertical="center" wrapText="1"/>
    </xf>
    <xf numFmtId="0" fontId="3" fillId="11" borderId="28" xfId="0" applyFont="1" applyFill="1" applyBorder="1" applyAlignment="1">
      <alignment horizontal="left"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3" fillId="2" borderId="15" xfId="0" applyFont="1" applyFill="1" applyBorder="1" applyAlignment="1">
      <alignment horizontal="left" vertical="center"/>
    </xf>
    <xf numFmtId="0" fontId="3" fillId="2" borderId="25" xfId="0" applyFont="1" applyFill="1" applyBorder="1" applyAlignment="1">
      <alignment horizontal="left" vertical="center"/>
    </xf>
    <xf numFmtId="0" fontId="3" fillId="2" borderId="29" xfId="0" applyFont="1" applyFill="1" applyBorder="1" applyAlignment="1">
      <alignment horizontal="left" vertical="center" indent="2"/>
    </xf>
    <xf numFmtId="0" fontId="3" fillId="2" borderId="5" xfId="0" applyFont="1" applyFill="1" applyBorder="1" applyAlignment="1">
      <alignment horizontal="left" vertical="center" indent="2"/>
    </xf>
    <xf numFmtId="0" fontId="3" fillId="2" borderId="29" xfId="0" applyFont="1" applyFill="1" applyBorder="1" applyAlignment="1">
      <alignment horizontal="left" vertical="center"/>
    </xf>
    <xf numFmtId="0" fontId="3" fillId="2" borderId="5" xfId="0" applyFont="1" applyFill="1" applyBorder="1" applyAlignment="1">
      <alignment horizontal="left" vertical="center"/>
    </xf>
    <xf numFmtId="0" fontId="9" fillId="0" borderId="4" xfId="0" applyFont="1" applyBorder="1" applyAlignment="1">
      <alignment horizontal="left" vertical="center" wrapText="1"/>
    </xf>
    <xf numFmtId="0" fontId="9" fillId="0" borderId="0" xfId="0" applyFont="1" applyAlignment="1">
      <alignment horizontal="left" vertical="center" wrapText="1"/>
    </xf>
    <xf numFmtId="0" fontId="9" fillId="0" borderId="0" xfId="0" applyFont="1" applyBorder="1" applyAlignment="1">
      <alignment horizontal="left" vertical="center" wrapText="1"/>
    </xf>
    <xf numFmtId="0" fontId="3" fillId="0" borderId="0" xfId="0" applyFont="1" applyBorder="1" applyAlignment="1">
      <alignment horizontal="left" vertical="center" wrapText="1" indent="2"/>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2" fillId="0" borderId="4" xfId="0" applyFont="1" applyBorder="1" applyAlignment="1">
      <alignment horizontal="left" vertical="center" wrapText="1"/>
    </xf>
    <xf numFmtId="0" fontId="2" fillId="0" borderId="0" xfId="0" applyFont="1" applyBorder="1" applyAlignment="1">
      <alignment horizontal="left" vertical="center" wrapText="1"/>
    </xf>
    <xf numFmtId="169" fontId="31" fillId="4" borderId="0" xfId="1" applyNumberFormat="1" applyFont="1" applyFill="1" applyBorder="1" applyAlignment="1">
      <alignment horizontal="center" vertical="center" wrapText="1"/>
    </xf>
    <xf numFmtId="169" fontId="31" fillId="4" borderId="5" xfId="1" applyNumberFormat="1" applyFont="1" applyFill="1" applyBorder="1" applyAlignment="1">
      <alignment horizontal="center" vertical="center" wrapText="1"/>
    </xf>
    <xf numFmtId="0" fontId="2" fillId="2" borderId="4" xfId="0" applyFont="1" applyFill="1" applyBorder="1" applyAlignment="1">
      <alignment horizontal="left" vertical="center" wrapText="1"/>
    </xf>
    <xf numFmtId="0" fontId="2" fillId="2" borderId="0"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7" fillId="0" borderId="4" xfId="0" applyFont="1" applyBorder="1" applyAlignment="1">
      <alignment horizontal="left" wrapText="1"/>
    </xf>
    <xf numFmtId="0" fontId="7" fillId="0" borderId="0" xfId="0" applyFont="1" applyBorder="1" applyAlignment="1">
      <alignment horizontal="left" wrapText="1"/>
    </xf>
    <xf numFmtId="0" fontId="7" fillId="0" borderId="5" xfId="0" applyFont="1" applyBorder="1" applyAlignment="1">
      <alignment horizontal="left" wrapText="1"/>
    </xf>
    <xf numFmtId="0" fontId="7" fillId="0" borderId="6" xfId="0" applyFont="1" applyBorder="1" applyAlignment="1">
      <alignment horizontal="left" wrapText="1"/>
    </xf>
    <xf numFmtId="0" fontId="7" fillId="0" borderId="7" xfId="0" applyFont="1" applyBorder="1" applyAlignment="1">
      <alignment horizontal="left" wrapText="1"/>
    </xf>
    <xf numFmtId="0" fontId="7" fillId="0" borderId="8" xfId="0" applyFont="1" applyBorder="1" applyAlignment="1">
      <alignment horizontal="left" wrapText="1"/>
    </xf>
    <xf numFmtId="0" fontId="8" fillId="2" borderId="1"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3" xfId="0" applyFont="1" applyFill="1" applyBorder="1" applyAlignment="1">
      <alignment horizontal="left" vertical="center" wrapText="1"/>
    </xf>
    <xf numFmtId="5" fontId="8" fillId="0" borderId="1" xfId="0" applyNumberFormat="1" applyFont="1" applyBorder="1" applyAlignment="1">
      <alignment horizontal="center" vertical="center" wrapText="1"/>
    </xf>
    <xf numFmtId="5" fontId="8" fillId="0" borderId="2" xfId="0" applyNumberFormat="1" applyFont="1" applyBorder="1" applyAlignment="1">
      <alignment horizontal="center" vertical="center" wrapText="1"/>
    </xf>
    <xf numFmtId="5" fontId="8" fillId="0" borderId="3" xfId="0" applyNumberFormat="1" applyFont="1" applyBorder="1" applyAlignment="1">
      <alignment horizontal="center"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4" fillId="12" borderId="4" xfId="0" applyFont="1" applyFill="1" applyBorder="1" applyAlignment="1">
      <alignment horizontal="left" vertical="center" wrapText="1" indent="2"/>
    </xf>
    <xf numFmtId="0" fontId="4" fillId="12" borderId="0" xfId="0" applyFont="1" applyFill="1" applyAlignment="1">
      <alignment horizontal="left" vertical="center" wrapText="1" indent="2"/>
    </xf>
    <xf numFmtId="0" fontId="3" fillId="0" borderId="0" xfId="0" applyFont="1" applyAlignment="1">
      <alignment horizontal="left"/>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5" fontId="8" fillId="2" borderId="1" xfId="0" applyNumberFormat="1" applyFont="1" applyFill="1" applyBorder="1" applyAlignment="1">
      <alignment horizontal="center" vertical="center" wrapText="1"/>
    </xf>
    <xf numFmtId="5" fontId="8" fillId="2" borderId="2" xfId="0" applyNumberFormat="1" applyFont="1" applyFill="1" applyBorder="1" applyAlignment="1">
      <alignment horizontal="center" vertical="center" wrapText="1"/>
    </xf>
    <xf numFmtId="5" fontId="8" fillId="2" borderId="3" xfId="0" applyNumberFormat="1" applyFont="1" applyFill="1" applyBorder="1" applyAlignment="1">
      <alignment horizontal="center" vertical="center" wrapText="1"/>
    </xf>
    <xf numFmtId="0" fontId="10" fillId="0" borderId="22" xfId="0" applyFont="1" applyBorder="1" applyAlignment="1">
      <alignment horizontal="center" vertical="center" wrapText="1"/>
    </xf>
    <xf numFmtId="0" fontId="10" fillId="0" borderId="23" xfId="0" applyFont="1" applyBorder="1" applyAlignment="1">
      <alignment horizontal="center"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169" fontId="3" fillId="4" borderId="2" xfId="1" applyNumberFormat="1" applyFont="1" applyFill="1" applyBorder="1" applyAlignment="1">
      <alignment horizontal="center" vertical="center" wrapText="1"/>
    </xf>
    <xf numFmtId="169" fontId="3" fillId="4" borderId="3" xfId="1" applyNumberFormat="1" applyFont="1" applyFill="1" applyBorder="1" applyAlignment="1">
      <alignment horizontal="center" vertical="center" wrapText="1"/>
    </xf>
    <xf numFmtId="169" fontId="3" fillId="4" borderId="0" xfId="1" applyNumberFormat="1" applyFont="1" applyFill="1" applyAlignment="1">
      <alignment horizontal="center" vertical="center" wrapText="1"/>
    </xf>
    <xf numFmtId="169" fontId="3" fillId="4" borderId="5" xfId="1" applyNumberFormat="1" applyFont="1" applyFill="1" applyBorder="1" applyAlignment="1">
      <alignment horizontal="center" vertical="center" wrapText="1"/>
    </xf>
    <xf numFmtId="169" fontId="3" fillId="4" borderId="7" xfId="1" applyNumberFormat="1" applyFont="1" applyFill="1" applyBorder="1" applyAlignment="1">
      <alignment horizontal="center" vertical="center" wrapText="1"/>
    </xf>
    <xf numFmtId="169" fontId="3" fillId="4" borderId="8" xfId="1" applyNumberFormat="1" applyFont="1" applyFill="1" applyBorder="1" applyAlignment="1">
      <alignment horizontal="center" vertical="center" wrapText="1"/>
    </xf>
    <xf numFmtId="0" fontId="10" fillId="0" borderId="34" xfId="0" applyFont="1" applyBorder="1" applyAlignment="1">
      <alignment horizontal="center" vertical="center" wrapText="1"/>
    </xf>
    <xf numFmtId="0" fontId="17" fillId="2" borderId="4" xfId="0" applyFont="1" applyFill="1" applyBorder="1" applyAlignment="1">
      <alignment horizontal="left"/>
    </xf>
    <xf numFmtId="0" fontId="17" fillId="2" borderId="0" xfId="0" applyFont="1" applyFill="1" applyAlignment="1">
      <alignment horizontal="left"/>
    </xf>
    <xf numFmtId="0" fontId="17" fillId="2" borderId="5" xfId="0" applyFont="1" applyFill="1" applyBorder="1" applyAlignment="1">
      <alignment horizontal="left"/>
    </xf>
    <xf numFmtId="0" fontId="3" fillId="2" borderId="4" xfId="0" applyFont="1" applyFill="1" applyBorder="1" applyAlignment="1">
      <alignment horizontal="left"/>
    </xf>
    <xf numFmtId="0" fontId="3" fillId="2" borderId="0" xfId="0" applyFont="1" applyFill="1" applyAlignment="1">
      <alignment horizontal="left"/>
    </xf>
    <xf numFmtId="0" fontId="3" fillId="2" borderId="5" xfId="0" applyFont="1" applyFill="1" applyBorder="1" applyAlignment="1">
      <alignment horizontal="left"/>
    </xf>
    <xf numFmtId="0" fontId="3" fillId="2" borderId="6" xfId="0" applyFont="1" applyFill="1" applyBorder="1" applyAlignment="1">
      <alignment horizontal="left"/>
    </xf>
    <xf numFmtId="0" fontId="3" fillId="2" borderId="7" xfId="0" applyFont="1" applyFill="1" applyBorder="1" applyAlignment="1">
      <alignment horizontal="left"/>
    </xf>
    <xf numFmtId="0" fontId="3" fillId="2" borderId="8" xfId="0" applyFont="1" applyFill="1" applyBorder="1" applyAlignment="1">
      <alignment horizontal="left"/>
    </xf>
    <xf numFmtId="0" fontId="10" fillId="2" borderId="3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3" fillId="2" borderId="31"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0" xfId="0" quotePrefix="1" applyFont="1" applyFill="1" applyAlignment="1">
      <alignment horizontal="left"/>
    </xf>
    <xf numFmtId="0" fontId="8" fillId="12" borderId="19" xfId="0" applyFont="1" applyFill="1" applyBorder="1" applyAlignment="1">
      <alignment horizontal="left" vertical="center" wrapText="1"/>
    </xf>
    <xf numFmtId="0" fontId="8" fillId="12" borderId="21" xfId="0" applyFont="1" applyFill="1" applyBorder="1" applyAlignment="1">
      <alignment horizontal="left" vertical="center" wrapText="1"/>
    </xf>
    <xf numFmtId="0" fontId="16" fillId="2" borderId="1" xfId="0" applyFont="1" applyFill="1" applyBorder="1" applyAlignment="1">
      <alignment horizontal="left"/>
    </xf>
    <xf numFmtId="0" fontId="16" fillId="2" borderId="2" xfId="0" applyFont="1" applyFill="1" applyBorder="1" applyAlignment="1">
      <alignment horizontal="left"/>
    </xf>
    <xf numFmtId="0" fontId="16" fillId="2" borderId="3" xfId="0" applyFont="1" applyFill="1" applyBorder="1" applyAlignment="1">
      <alignment horizontal="left"/>
    </xf>
    <xf numFmtId="0" fontId="3" fillId="0" borderId="6" xfId="0" applyFont="1" applyBorder="1" applyAlignment="1">
      <alignment horizontal="left" vertical="center" wrapText="1"/>
    </xf>
    <xf numFmtId="0" fontId="3" fillId="0" borderId="8" xfId="0" applyFont="1" applyBorder="1" applyAlignment="1">
      <alignment horizontal="left" vertical="center" wrapText="1"/>
    </xf>
    <xf numFmtId="0" fontId="9" fillId="0" borderId="19" xfId="0" applyFont="1" applyBorder="1" applyAlignment="1">
      <alignment horizontal="left" vertical="center" wrapText="1"/>
    </xf>
    <xf numFmtId="0" fontId="9" fillId="0" borderId="20" xfId="0" applyFont="1" applyBorder="1" applyAlignment="1">
      <alignment horizontal="left" vertical="center" wrapText="1"/>
    </xf>
    <xf numFmtId="0" fontId="9" fillId="0" borderId="21" xfId="0" applyFont="1" applyBorder="1" applyAlignment="1">
      <alignment horizontal="left" vertical="center" wrapText="1"/>
    </xf>
    <xf numFmtId="0" fontId="3" fillId="2" borderId="0" xfId="0" applyFont="1" applyFill="1" applyAlignment="1">
      <alignment horizontal="left" wrapText="1"/>
    </xf>
    <xf numFmtId="0" fontId="3" fillId="0" borderId="0" xfId="0" applyFont="1" applyAlignment="1">
      <alignment horizontal="left"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2" fillId="2" borderId="0" xfId="0" applyFont="1" applyFill="1" applyAlignment="1">
      <alignment horizontal="left" vertical="center" wrapText="1"/>
    </xf>
    <xf numFmtId="0" fontId="2" fillId="2" borderId="5" xfId="0" applyFont="1" applyFill="1" applyBorder="1" applyAlignment="1">
      <alignment horizontal="left" vertical="center" wrapText="1"/>
    </xf>
    <xf numFmtId="169" fontId="3" fillId="4" borderId="4" xfId="1" applyNumberFormat="1" applyFont="1" applyFill="1" applyBorder="1" applyAlignment="1">
      <alignment horizontal="center" vertical="center" wrapText="1"/>
    </xf>
    <xf numFmtId="169" fontId="3" fillId="4" borderId="6" xfId="1" applyNumberFormat="1" applyFont="1" applyFill="1" applyBorder="1" applyAlignment="1">
      <alignment horizontal="center" vertical="center" wrapText="1"/>
    </xf>
    <xf numFmtId="0" fontId="2" fillId="2" borderId="8" xfId="0" applyFont="1" applyFill="1" applyBorder="1" applyAlignment="1">
      <alignment horizontal="left" vertical="center" wrapText="1"/>
    </xf>
    <xf numFmtId="0" fontId="3" fillId="3" borderId="4" xfId="0" applyFont="1" applyFill="1" applyBorder="1" applyAlignment="1">
      <alignment horizontal="left" vertical="center" wrapText="1" indent="4"/>
    </xf>
    <xf numFmtId="0" fontId="3" fillId="3" borderId="0" xfId="0" applyFont="1" applyFill="1" applyAlignment="1">
      <alignment horizontal="left" vertical="center" wrapText="1" indent="4"/>
    </xf>
    <xf numFmtId="0" fontId="3" fillId="3" borderId="0" xfId="0" applyFont="1" applyFill="1" applyBorder="1" applyAlignment="1">
      <alignment horizontal="left" vertical="center" wrapText="1" indent="4"/>
    </xf>
    <xf numFmtId="169" fontId="3" fillId="10" borderId="30" xfId="1" applyNumberFormat="1" applyFont="1" applyFill="1" applyBorder="1" applyAlignment="1">
      <alignment horizontal="center" vertical="center" wrapText="1"/>
    </xf>
    <xf numFmtId="169" fontId="11" fillId="10" borderId="16" xfId="1" applyNumberFormat="1" applyFont="1" applyFill="1" applyBorder="1" applyAlignment="1">
      <alignment horizontal="center" vertical="center" wrapText="1"/>
    </xf>
    <xf numFmtId="169" fontId="11" fillId="10" borderId="25" xfId="1" applyNumberFormat="1" applyFont="1" applyFill="1" applyBorder="1" applyAlignment="1">
      <alignment horizontal="center" vertical="center" wrapText="1"/>
    </xf>
    <xf numFmtId="169" fontId="11" fillId="10" borderId="4" xfId="1" applyNumberFormat="1" applyFont="1" applyFill="1" applyBorder="1" applyAlignment="1">
      <alignment horizontal="center" vertical="center" wrapText="1"/>
    </xf>
    <xf numFmtId="169" fontId="11" fillId="10" borderId="0" xfId="1" applyNumberFormat="1" applyFont="1" applyFill="1" applyBorder="1" applyAlignment="1">
      <alignment horizontal="center" vertical="center" wrapText="1"/>
    </xf>
    <xf numFmtId="169" fontId="11" fillId="10" borderId="5" xfId="1" applyNumberFormat="1" applyFont="1" applyFill="1" applyBorder="1" applyAlignment="1">
      <alignment horizontal="center" vertical="center" wrapText="1"/>
    </xf>
    <xf numFmtId="169" fontId="3" fillId="10" borderId="4" xfId="1" applyNumberFormat="1" applyFont="1" applyFill="1" applyBorder="1" applyAlignment="1">
      <alignment horizontal="center" vertical="center" wrapText="1"/>
    </xf>
    <xf numFmtId="0" fontId="3" fillId="0" borderId="4" xfId="0" applyFont="1" applyBorder="1" applyAlignment="1">
      <alignment horizontal="left" vertical="center" wrapText="1" indent="4"/>
    </xf>
    <xf numFmtId="0" fontId="3" fillId="0" borderId="0" xfId="0" applyFont="1" applyAlignment="1">
      <alignment horizontal="left" vertical="center" wrapText="1" indent="4"/>
    </xf>
    <xf numFmtId="0" fontId="3" fillId="0" borderId="0" xfId="0" applyFont="1" applyBorder="1" applyAlignment="1">
      <alignment horizontal="left" vertical="center" wrapText="1" indent="4"/>
    </xf>
    <xf numFmtId="0" fontId="10" fillId="3" borderId="4" xfId="0" applyFont="1" applyFill="1" applyBorder="1" applyAlignment="1">
      <alignment horizontal="left" vertical="center" wrapText="1" indent="3"/>
    </xf>
    <xf numFmtId="0" fontId="10" fillId="3" borderId="0" xfId="0" applyFont="1" applyFill="1" applyAlignment="1">
      <alignment horizontal="left" vertical="center" wrapText="1" indent="3"/>
    </xf>
    <xf numFmtId="0" fontId="10" fillId="3" borderId="0" xfId="0" applyFont="1" applyFill="1" applyBorder="1" applyAlignment="1">
      <alignment horizontal="left" vertical="center" wrapText="1" indent="3"/>
    </xf>
    <xf numFmtId="0" fontId="3" fillId="10" borderId="4" xfId="0" applyFont="1" applyFill="1" applyBorder="1" applyAlignment="1">
      <alignment horizontal="left" vertical="center" wrapText="1" indent="7"/>
    </xf>
    <xf numFmtId="0" fontId="3" fillId="10" borderId="0" xfId="0" applyFont="1" applyFill="1" applyAlignment="1">
      <alignment horizontal="left" vertical="center" wrapText="1" indent="7"/>
    </xf>
    <xf numFmtId="0" fontId="3" fillId="10" borderId="0" xfId="0" applyFont="1" applyFill="1" applyBorder="1" applyAlignment="1">
      <alignment horizontal="left" vertical="center" wrapText="1" indent="7"/>
    </xf>
    <xf numFmtId="0" fontId="3" fillId="0" borderId="32" xfId="0" applyFont="1" applyBorder="1" applyAlignment="1">
      <alignment horizontal="left" vertical="center" wrapText="1" indent="4"/>
    </xf>
    <xf numFmtId="0" fontId="3" fillId="0" borderId="13" xfId="0" applyFont="1" applyBorder="1" applyAlignment="1">
      <alignment horizontal="left" vertical="center" wrapText="1" indent="4"/>
    </xf>
    <xf numFmtId="0" fontId="32" fillId="0" borderId="4" xfId="0" applyFont="1" applyFill="1" applyBorder="1" applyAlignment="1">
      <alignment horizontal="left" vertical="center" wrapText="1"/>
    </xf>
    <xf numFmtId="0" fontId="32" fillId="0" borderId="0" xfId="0" applyFont="1" applyFill="1" applyAlignment="1">
      <alignment horizontal="left" vertical="center" wrapText="1"/>
    </xf>
    <xf numFmtId="0" fontId="32" fillId="0" borderId="0" xfId="0" applyFont="1" applyFill="1" applyBorder="1" applyAlignment="1">
      <alignment horizontal="left" vertical="center" wrapText="1"/>
    </xf>
    <xf numFmtId="0" fontId="3" fillId="7" borderId="4" xfId="0" applyFont="1" applyFill="1" applyBorder="1" applyAlignment="1">
      <alignment horizontal="left" vertical="center" wrapText="1" indent="6"/>
    </xf>
    <xf numFmtId="0" fontId="3" fillId="7" borderId="0" xfId="0" applyFont="1" applyFill="1" applyAlignment="1">
      <alignment horizontal="left" vertical="center" wrapText="1" indent="6"/>
    </xf>
    <xf numFmtId="0" fontId="3" fillId="7" borderId="0" xfId="0" applyFont="1" applyFill="1" applyBorder="1" applyAlignment="1">
      <alignment horizontal="left" vertical="center" wrapText="1" indent="6"/>
    </xf>
    <xf numFmtId="169" fontId="3" fillId="7" borderId="4" xfId="1" applyNumberFormat="1" applyFont="1" applyFill="1" applyBorder="1" applyAlignment="1">
      <alignment horizontal="center" vertical="center" wrapText="1"/>
    </xf>
    <xf numFmtId="169" fontId="11" fillId="7" borderId="0" xfId="1" applyNumberFormat="1" applyFont="1" applyFill="1" applyBorder="1" applyAlignment="1">
      <alignment horizontal="center" vertical="center" wrapText="1"/>
    </xf>
    <xf numFmtId="169" fontId="11" fillId="7" borderId="5" xfId="1" applyNumberFormat="1" applyFont="1" applyFill="1" applyBorder="1" applyAlignment="1">
      <alignment horizontal="center" vertical="center" wrapText="1"/>
    </xf>
    <xf numFmtId="169" fontId="11" fillId="7" borderId="4" xfId="1" applyNumberFormat="1" applyFont="1" applyFill="1" applyBorder="1" applyAlignment="1">
      <alignment horizontal="center" vertical="center" wrapText="1"/>
    </xf>
    <xf numFmtId="0" fontId="10" fillId="2" borderId="4" xfId="0" applyFont="1" applyFill="1" applyBorder="1" applyAlignment="1">
      <alignment horizontal="left" vertical="center" wrapText="1" indent="2"/>
    </xf>
    <xf numFmtId="0" fontId="10" fillId="2" borderId="0" xfId="0" applyFont="1" applyFill="1" applyAlignment="1">
      <alignment horizontal="left" vertical="center" wrapText="1" indent="2"/>
    </xf>
    <xf numFmtId="0" fontId="10" fillId="2" borderId="0" xfId="0" applyFont="1" applyFill="1" applyBorder="1" applyAlignment="1">
      <alignment horizontal="left" vertical="center" wrapText="1" indent="2"/>
    </xf>
    <xf numFmtId="0" fontId="3" fillId="9" borderId="4" xfId="0" applyFont="1" applyFill="1" applyBorder="1" applyAlignment="1">
      <alignment horizontal="left" vertical="center" wrapText="1" indent="4"/>
    </xf>
    <xf numFmtId="0" fontId="3" fillId="9" borderId="0" xfId="0" applyFont="1" applyFill="1" applyAlignment="1">
      <alignment horizontal="left" vertical="center" wrapText="1" indent="4"/>
    </xf>
    <xf numFmtId="0" fontId="3" fillId="9" borderId="0" xfId="0" applyFont="1" applyFill="1" applyBorder="1" applyAlignment="1">
      <alignment horizontal="left" vertical="center" wrapText="1" indent="4"/>
    </xf>
    <xf numFmtId="0" fontId="4" fillId="0" borderId="0" xfId="0" applyFont="1" applyAlignment="1">
      <alignment horizontal="left" vertical="center" wrapText="1" indent="6"/>
    </xf>
    <xf numFmtId="5" fontId="8" fillId="0" borderId="19" xfId="0" applyNumberFormat="1" applyFont="1" applyBorder="1" applyAlignment="1">
      <alignment horizontal="center" vertical="center" wrapText="1"/>
    </xf>
    <xf numFmtId="5" fontId="8" fillId="0" borderId="20" xfId="0" applyNumberFormat="1" applyFont="1" applyBorder="1" applyAlignment="1">
      <alignment horizontal="center" vertical="center" wrapText="1"/>
    </xf>
    <xf numFmtId="5" fontId="8" fillId="0" borderId="21" xfId="0" applyNumberFormat="1" applyFont="1" applyBorder="1" applyAlignment="1">
      <alignment horizontal="center" vertical="center" wrapText="1"/>
    </xf>
    <xf numFmtId="0" fontId="3" fillId="10" borderId="4" xfId="0" applyFont="1" applyFill="1" applyBorder="1" applyAlignment="1">
      <alignment horizontal="left" vertical="center" wrapText="1" indent="6"/>
    </xf>
    <xf numFmtId="0" fontId="3" fillId="10" borderId="0" xfId="0" applyFont="1" applyFill="1" applyAlignment="1">
      <alignment horizontal="left" vertical="center" wrapText="1" indent="6"/>
    </xf>
    <xf numFmtId="0" fontId="3" fillId="2" borderId="3" xfId="0" applyFont="1" applyFill="1" applyBorder="1" applyAlignment="1">
      <alignment horizontal="left" vertical="center" wrapText="1"/>
    </xf>
    <xf numFmtId="0" fontId="3" fillId="2" borderId="32" xfId="0" applyFont="1" applyFill="1" applyBorder="1" applyAlignment="1">
      <alignment horizontal="left" vertical="center" wrapText="1"/>
    </xf>
    <xf numFmtId="0" fontId="3" fillId="2" borderId="28" xfId="0" applyFont="1" applyFill="1" applyBorder="1" applyAlignment="1">
      <alignment horizontal="left" vertical="center" wrapText="1"/>
    </xf>
    <xf numFmtId="0" fontId="3" fillId="7" borderId="4" xfId="0" applyFont="1" applyFill="1" applyBorder="1" applyAlignment="1">
      <alignment horizontal="left" vertical="center" wrapText="1" indent="5"/>
    </xf>
    <xf numFmtId="0" fontId="3" fillId="7" borderId="5" xfId="0" applyFont="1" applyFill="1" applyBorder="1" applyAlignment="1">
      <alignment horizontal="left" vertical="center" wrapText="1" indent="5"/>
    </xf>
    <xf numFmtId="169" fontId="3" fillId="7" borderId="0" xfId="1" applyNumberFormat="1" applyFont="1" applyFill="1" applyAlignment="1">
      <alignment horizontal="center" vertical="center" wrapText="1"/>
    </xf>
    <xf numFmtId="169" fontId="3" fillId="7" borderId="5" xfId="1" applyNumberFormat="1" applyFont="1" applyFill="1" applyBorder="1" applyAlignment="1">
      <alignment horizontal="center" vertical="center" wrapText="1"/>
    </xf>
    <xf numFmtId="0" fontId="9" fillId="8" borderId="19" xfId="0" applyFont="1" applyFill="1" applyBorder="1" applyAlignment="1">
      <alignment horizontal="left" vertical="center" wrapText="1"/>
    </xf>
    <xf numFmtId="0" fontId="9" fillId="8" borderId="20" xfId="0" applyFont="1" applyFill="1" applyBorder="1" applyAlignment="1">
      <alignment horizontal="left" vertical="center" wrapText="1"/>
    </xf>
    <xf numFmtId="0" fontId="9" fillId="8" borderId="21" xfId="0" applyFont="1" applyFill="1" applyBorder="1" applyAlignment="1">
      <alignment horizontal="left" vertical="center" wrapText="1"/>
    </xf>
    <xf numFmtId="169" fontId="3" fillId="10" borderId="0" xfId="1" applyNumberFormat="1" applyFont="1" applyFill="1" applyAlignment="1">
      <alignment horizontal="center" vertical="center" wrapText="1"/>
    </xf>
    <xf numFmtId="169" fontId="3" fillId="10" borderId="5" xfId="1" applyNumberFormat="1" applyFont="1" applyFill="1" applyBorder="1" applyAlignment="1">
      <alignment horizontal="center" vertical="center" wrapText="1"/>
    </xf>
    <xf numFmtId="169" fontId="11" fillId="10" borderId="0" xfId="1" applyNumberFormat="1" applyFont="1" applyFill="1" applyAlignment="1">
      <alignment horizontal="center" vertical="center" wrapText="1"/>
    </xf>
    <xf numFmtId="169" fontId="3" fillId="7" borderId="1" xfId="1" applyNumberFormat="1" applyFont="1" applyFill="1" applyBorder="1" applyAlignment="1">
      <alignment horizontal="center" vertical="center" wrapText="1"/>
    </xf>
    <xf numFmtId="169" fontId="3" fillId="7" borderId="2" xfId="1" applyNumberFormat="1" applyFont="1" applyFill="1" applyBorder="1" applyAlignment="1">
      <alignment horizontal="center" vertical="center" wrapText="1"/>
    </xf>
    <xf numFmtId="169" fontId="3" fillId="7" borderId="3" xfId="1" applyNumberFormat="1"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21" xfId="0" applyFont="1" applyFill="1" applyBorder="1" applyAlignment="1">
      <alignment horizontal="center" vertical="center" wrapText="1"/>
    </xf>
    <xf numFmtId="0" fontId="10" fillId="0" borderId="4" xfId="0" applyFont="1" applyBorder="1" applyAlignment="1">
      <alignment horizontal="left" vertical="center" wrapText="1" indent="2"/>
    </xf>
    <xf numFmtId="0" fontId="10" fillId="0" borderId="0" xfId="0" applyFont="1" applyAlignment="1">
      <alignment horizontal="left" vertical="center" wrapText="1" indent="2"/>
    </xf>
    <xf numFmtId="0" fontId="10" fillId="0" borderId="0" xfId="0" applyFont="1" applyBorder="1" applyAlignment="1">
      <alignment horizontal="left" vertical="center" wrapText="1" indent="2"/>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4" xfId="0" applyFont="1" applyFill="1" applyBorder="1" applyAlignment="1">
      <alignment horizontal="left" vertical="center" wrapText="1"/>
    </xf>
    <xf numFmtId="0" fontId="9" fillId="0" borderId="0" xfId="0" applyFont="1" applyFill="1" applyAlignment="1">
      <alignment horizontal="left" vertical="center" wrapText="1"/>
    </xf>
    <xf numFmtId="0" fontId="9" fillId="0" borderId="0" xfId="0" applyFont="1" applyFill="1" applyBorder="1" applyAlignment="1">
      <alignment horizontal="left" vertical="center" wrapText="1"/>
    </xf>
    <xf numFmtId="0" fontId="3" fillId="0" borderId="4" xfId="0" applyFont="1" applyFill="1" applyBorder="1" applyAlignment="1">
      <alignment horizontal="left" vertical="center" wrapText="1" indent="2"/>
    </xf>
    <xf numFmtId="0" fontId="3" fillId="0" borderId="0" xfId="0" applyFont="1" applyFill="1" applyAlignment="1">
      <alignment horizontal="left" vertical="center" wrapText="1" indent="2"/>
    </xf>
    <xf numFmtId="0" fontId="3" fillId="0" borderId="0" xfId="0" applyFont="1" applyFill="1" applyBorder="1" applyAlignment="1">
      <alignment horizontal="left" vertical="center" wrapText="1" indent="2"/>
    </xf>
    <xf numFmtId="0" fontId="9" fillId="0" borderId="6" xfId="0" applyFont="1" applyFill="1" applyBorder="1" applyAlignment="1">
      <alignment horizontal="left" vertical="center" wrapText="1"/>
    </xf>
    <xf numFmtId="0" fontId="9" fillId="0" borderId="7" xfId="0" applyFont="1" applyFill="1" applyBorder="1" applyAlignment="1">
      <alignment horizontal="left" vertical="center" wrapText="1"/>
    </xf>
    <xf numFmtId="0" fontId="2" fillId="0" borderId="0" xfId="0" applyFont="1" applyAlignment="1">
      <alignment horizontal="left" vertical="center" wrapText="1"/>
    </xf>
    <xf numFmtId="0" fontId="2" fillId="0" borderId="5" xfId="0" applyFont="1" applyBorder="1" applyAlignment="1">
      <alignment horizontal="left" vertical="center" wrapText="1"/>
    </xf>
    <xf numFmtId="5" fontId="8" fillId="0" borderId="9" xfId="0" applyNumberFormat="1" applyFont="1" applyBorder="1" applyAlignment="1">
      <alignment horizontal="center" vertical="center" wrapText="1"/>
    </xf>
    <xf numFmtId="5" fontId="8" fillId="0" borderId="10" xfId="0" applyNumberFormat="1" applyFont="1" applyBorder="1" applyAlignment="1">
      <alignment horizontal="center" vertical="center" wrapText="1"/>
    </xf>
    <xf numFmtId="5" fontId="8" fillId="0" borderId="11" xfId="0" applyNumberFormat="1" applyFont="1" applyBorder="1" applyAlignment="1">
      <alignment horizontal="center" vertical="center" wrapText="1"/>
    </xf>
    <xf numFmtId="0" fontId="9" fillId="2" borderId="0" xfId="0" applyFont="1" applyFill="1" applyBorder="1" applyAlignment="1">
      <alignment horizontal="left" vertical="center" wrapText="1"/>
    </xf>
    <xf numFmtId="0" fontId="9" fillId="2" borderId="7" xfId="0" applyFont="1" applyFill="1" applyBorder="1" applyAlignment="1">
      <alignment horizontal="left" vertical="center" wrapText="1"/>
    </xf>
    <xf numFmtId="0" fontId="10" fillId="2" borderId="30"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3" fillId="10" borderId="0" xfId="0" applyFont="1" applyFill="1" applyBorder="1" applyAlignment="1">
      <alignment horizontal="left" vertical="center" wrapText="1" indent="6"/>
    </xf>
    <xf numFmtId="0" fontId="3" fillId="3" borderId="30" xfId="0" applyFont="1" applyFill="1" applyBorder="1" applyAlignment="1">
      <alignment horizontal="left" vertical="center" wrapText="1" indent="2"/>
    </xf>
    <xf numFmtId="0" fontId="3" fillId="3" borderId="16" xfId="0" applyFont="1" applyFill="1" applyBorder="1" applyAlignment="1">
      <alignment horizontal="left" vertical="center" wrapText="1" indent="2"/>
    </xf>
    <xf numFmtId="0" fontId="3" fillId="0" borderId="39" xfId="0" applyFont="1" applyFill="1" applyBorder="1" applyAlignment="1">
      <alignment horizontal="left" vertical="center" wrapText="1" indent="2"/>
    </xf>
    <xf numFmtId="0" fontId="3" fillId="0" borderId="12" xfId="0" applyFont="1" applyFill="1" applyBorder="1" applyAlignment="1">
      <alignment horizontal="left" vertical="center" wrapText="1" indent="2"/>
    </xf>
    <xf numFmtId="0" fontId="10" fillId="0" borderId="4" xfId="0" applyFont="1" applyFill="1" applyBorder="1" applyAlignment="1">
      <alignment horizontal="left" vertical="center" wrapText="1" indent="2"/>
    </xf>
    <xf numFmtId="0" fontId="10" fillId="0" borderId="0" xfId="0" applyFont="1" applyFill="1" applyBorder="1" applyAlignment="1">
      <alignment horizontal="left" vertical="center" wrapText="1" indent="2"/>
    </xf>
    <xf numFmtId="169" fontId="11" fillId="10" borderId="13" xfId="1" applyNumberFormat="1" applyFont="1" applyFill="1" applyBorder="1" applyAlignment="1">
      <alignment horizontal="center" vertical="center" wrapText="1"/>
    </xf>
    <xf numFmtId="169" fontId="11" fillId="10" borderId="28" xfId="1" applyNumberFormat="1" applyFont="1" applyFill="1" applyBorder="1" applyAlignment="1">
      <alignment horizontal="center" vertical="center" wrapText="1"/>
    </xf>
    <xf numFmtId="0" fontId="8" fillId="2" borderId="19" xfId="0" applyFont="1" applyFill="1" applyBorder="1" applyAlignment="1">
      <alignment horizontal="left" vertical="center" wrapText="1"/>
    </xf>
    <xf numFmtId="0" fontId="8" fillId="2" borderId="20" xfId="0" applyFont="1" applyFill="1" applyBorder="1" applyAlignment="1">
      <alignment horizontal="left" vertical="center" wrapText="1"/>
    </xf>
    <xf numFmtId="0" fontId="8" fillId="2" borderId="21"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20" xfId="0" applyFont="1" applyFill="1" applyBorder="1" applyAlignment="1">
      <alignment horizontal="left" vertical="center" wrapText="1"/>
    </xf>
    <xf numFmtId="0" fontId="8" fillId="0" borderId="21"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0" xfId="0" applyFont="1" applyFill="1" applyBorder="1" applyAlignment="1">
      <alignment horizontal="left" vertical="center" wrapText="1"/>
    </xf>
    <xf numFmtId="0" fontId="9" fillId="0" borderId="1" xfId="0" applyFont="1" applyFill="1" applyBorder="1" applyAlignment="1">
      <alignment horizontal="left" wrapText="1"/>
    </xf>
    <xf numFmtId="0" fontId="9" fillId="0" borderId="2" xfId="0" applyFont="1" applyFill="1" applyBorder="1" applyAlignment="1">
      <alignment horizontal="left" wrapText="1"/>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colors>
    <mruColors>
      <color rgb="FFFFFFCC"/>
      <color rgb="FF007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microsoft.com/office/2017/10/relationships/person" Target="persons/person.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persons/person.xml><?xml version="1.0" encoding="utf-8"?>
<personList xmlns="http://schemas.microsoft.com/office/spreadsheetml/2018/threadedcomments" xmlns:x="http://schemas.openxmlformats.org/spreadsheetml/2006/main">
  <person displayName="Gernert, Kathryn" id="{AC62C262-A20F-4B27-ADE4-98F761367641}" userId="Gernert, Kathryn"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reportingstandards.info/" TargetMode="External"/><Relationship Id="rId2" Type="http://schemas.openxmlformats.org/officeDocument/2006/relationships/hyperlink" Target="https://www.inrev.org/definitions/" TargetMode="External"/><Relationship Id="rId1" Type="http://schemas.openxmlformats.org/officeDocument/2006/relationships/hyperlink" Target="https://ilpa.org/reporting-template/" TargetMode="External"/><Relationship Id="rId6" Type="http://schemas.openxmlformats.org/officeDocument/2006/relationships/vmlDrawing" Target="../drawings/vmlDrawing1.vml"/><Relationship Id="rId5" Type="http://schemas.openxmlformats.org/officeDocument/2006/relationships/printerSettings" Target="../printerSettings/printerSettings1.bin"/><Relationship Id="rId4" Type="http://schemas.openxmlformats.org/officeDocument/2006/relationships/hyperlink" Target="https://www.linkedin.com/company/ncreif-prea-reporting-standard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B1:C48"/>
  <sheetViews>
    <sheetView showGridLines="0" tabSelected="1" zoomScaleNormal="100" workbookViewId="0">
      <selection activeCell="B4" sqref="B4:C4"/>
    </sheetView>
  </sheetViews>
  <sheetFormatPr defaultColWidth="9.140625" defaultRowHeight="12" x14ac:dyDescent="0.25"/>
  <cols>
    <col min="1" max="1" width="4.28515625" style="30" customWidth="1"/>
    <col min="2" max="2" width="47.42578125" style="251" customWidth="1"/>
    <col min="3" max="3" width="72.28515625" style="30" customWidth="1"/>
    <col min="4" max="4" width="2.5703125" style="30" customWidth="1"/>
    <col min="5" max="16384" width="9.140625" style="30"/>
  </cols>
  <sheetData>
    <row r="1" spans="2:3" ht="12" customHeight="1" x14ac:dyDescent="0.25">
      <c r="B1" s="433"/>
      <c r="C1" s="433"/>
    </row>
    <row r="2" spans="2:3" ht="15" customHeight="1" x14ac:dyDescent="0.25">
      <c r="B2" s="437" t="s">
        <v>278</v>
      </c>
      <c r="C2" s="437"/>
    </row>
    <row r="3" spans="2:3" x14ac:dyDescent="0.25">
      <c r="B3" s="253"/>
      <c r="C3" s="253"/>
    </row>
    <row r="4" spans="2:3" ht="60.6" customHeight="1" x14ac:dyDescent="0.25">
      <c r="B4" s="436" t="s">
        <v>275</v>
      </c>
      <c r="C4" s="436"/>
    </row>
    <row r="5" spans="2:3" x14ac:dyDescent="0.25">
      <c r="B5" s="259"/>
      <c r="C5" s="259"/>
    </row>
    <row r="6" spans="2:3" x14ac:dyDescent="0.25">
      <c r="B6" s="436" t="s">
        <v>73</v>
      </c>
      <c r="C6" s="436"/>
    </row>
    <row r="7" spans="2:3" ht="12.75" thickBot="1" x14ac:dyDescent="0.3">
      <c r="B7" s="258"/>
    </row>
    <row r="8" spans="2:3" ht="12.75" thickBot="1" x14ac:dyDescent="0.3">
      <c r="B8" s="152" t="s">
        <v>71</v>
      </c>
      <c r="C8" s="153" t="s">
        <v>72</v>
      </c>
    </row>
    <row r="9" spans="2:3" x14ac:dyDescent="0.25">
      <c r="B9" s="438" t="s">
        <v>211</v>
      </c>
      <c r="C9" s="438" t="s">
        <v>212</v>
      </c>
    </row>
    <row r="10" spans="2:3" ht="14.45" customHeight="1" x14ac:dyDescent="0.25">
      <c r="B10" s="439"/>
      <c r="C10" s="439"/>
    </row>
    <row r="11" spans="2:3" ht="14.45" customHeight="1" thickBot="1" x14ac:dyDescent="0.3">
      <c r="B11" s="440"/>
      <c r="C11" s="440"/>
    </row>
    <row r="12" spans="2:3" x14ac:dyDescent="0.25">
      <c r="B12" s="255"/>
      <c r="C12" s="116"/>
    </row>
    <row r="13" spans="2:3" x14ac:dyDescent="0.25">
      <c r="B13" s="441" t="s">
        <v>219</v>
      </c>
      <c r="C13" s="441"/>
    </row>
    <row r="14" spans="2:3" x14ac:dyDescent="0.25">
      <c r="B14" s="254"/>
      <c r="C14" s="116"/>
    </row>
    <row r="15" spans="2:3" x14ac:dyDescent="0.25">
      <c r="B15" s="254" t="s">
        <v>223</v>
      </c>
      <c r="C15" s="116"/>
    </row>
    <row r="16" spans="2:3" x14ac:dyDescent="0.25">
      <c r="B16" s="254"/>
      <c r="C16" s="116"/>
    </row>
    <row r="17" spans="2:3" x14ac:dyDescent="0.25">
      <c r="B17" s="256" t="s">
        <v>221</v>
      </c>
      <c r="C17" s="116"/>
    </row>
    <row r="18" spans="2:3" ht="11.45" customHeight="1" x14ac:dyDescent="0.25">
      <c r="B18" s="150" t="s">
        <v>220</v>
      </c>
      <c r="C18" s="255"/>
    </row>
    <row r="19" spans="2:3" x14ac:dyDescent="0.25">
      <c r="B19" s="434" t="s">
        <v>176</v>
      </c>
      <c r="C19" s="434"/>
    </row>
    <row r="20" spans="2:3" ht="26.25" customHeight="1" x14ac:dyDescent="0.25">
      <c r="B20" s="435" t="s">
        <v>225</v>
      </c>
      <c r="C20" s="435"/>
    </row>
    <row r="21" spans="2:3" x14ac:dyDescent="0.25">
      <c r="B21" s="433"/>
      <c r="C21" s="433"/>
    </row>
    <row r="22" spans="2:3" x14ac:dyDescent="0.25">
      <c r="B22" s="257" t="s">
        <v>227</v>
      </c>
      <c r="C22" s="255"/>
    </row>
    <row r="23" spans="2:3" ht="37.700000000000003" customHeight="1" x14ac:dyDescent="0.25">
      <c r="B23" s="434" t="s">
        <v>193</v>
      </c>
      <c r="C23" s="434"/>
    </row>
    <row r="24" spans="2:3" ht="26.25" customHeight="1" x14ac:dyDescent="0.25">
      <c r="B24" s="442" t="s">
        <v>274</v>
      </c>
      <c r="C24" s="442"/>
    </row>
    <row r="25" spans="2:3" ht="6.6" customHeight="1" x14ac:dyDescent="0.25">
      <c r="B25" s="252"/>
      <c r="C25" s="252"/>
    </row>
    <row r="26" spans="2:3" ht="26.25" customHeight="1" x14ac:dyDescent="0.25">
      <c r="B26" s="434" t="s">
        <v>175</v>
      </c>
      <c r="C26" s="434"/>
    </row>
    <row r="27" spans="2:3" ht="12" customHeight="1" x14ac:dyDescent="0.25">
      <c r="B27" s="434" t="s">
        <v>224</v>
      </c>
      <c r="C27" s="434"/>
    </row>
    <row r="28" spans="2:3" ht="9" customHeight="1" x14ac:dyDescent="0.25">
      <c r="B28" s="252"/>
      <c r="C28" s="252"/>
    </row>
    <row r="29" spans="2:3" ht="12" customHeight="1" x14ac:dyDescent="0.25">
      <c r="B29" s="256" t="s">
        <v>222</v>
      </c>
      <c r="C29" s="252"/>
    </row>
    <row r="30" spans="2:3" x14ac:dyDescent="0.25">
      <c r="B30" s="150" t="s">
        <v>228</v>
      </c>
      <c r="C30" s="151"/>
    </row>
    <row r="31" spans="2:3" ht="26.45" customHeight="1" x14ac:dyDescent="0.25">
      <c r="B31" s="434" t="s">
        <v>194</v>
      </c>
      <c r="C31" s="434"/>
    </row>
    <row r="32" spans="2:3" ht="26.25" customHeight="1" x14ac:dyDescent="0.25">
      <c r="B32" s="435" t="s">
        <v>226</v>
      </c>
      <c r="C32" s="435"/>
    </row>
    <row r="33" spans="2:3" ht="6.6" customHeight="1" x14ac:dyDescent="0.25">
      <c r="B33" s="252"/>
      <c r="C33" s="252"/>
    </row>
    <row r="34" spans="2:3" ht="26.25" customHeight="1" x14ac:dyDescent="0.25">
      <c r="B34" s="434" t="s">
        <v>195</v>
      </c>
      <c r="C34" s="434"/>
    </row>
    <row r="35" spans="2:3" ht="26.25" customHeight="1" x14ac:dyDescent="0.25">
      <c r="B35" s="435" t="s">
        <v>226</v>
      </c>
      <c r="C35" s="435"/>
    </row>
    <row r="36" spans="2:3" s="432" customFormat="1" ht="26.25" customHeight="1" x14ac:dyDescent="0.25">
      <c r="B36" s="443" t="s">
        <v>277</v>
      </c>
      <c r="C36" s="443"/>
    </row>
    <row r="37" spans="2:3" ht="5.45" customHeight="1" x14ac:dyDescent="0.25">
      <c r="B37" s="252"/>
      <c r="C37" s="252"/>
    </row>
    <row r="38" spans="2:3" x14ac:dyDescent="0.25">
      <c r="B38" s="441" t="s">
        <v>243</v>
      </c>
      <c r="C38" s="441"/>
    </row>
    <row r="39" spans="2:3" x14ac:dyDescent="0.25">
      <c r="B39" s="150" t="s">
        <v>245</v>
      </c>
    </row>
    <row r="40" spans="2:3" ht="26.25" customHeight="1" x14ac:dyDescent="0.25">
      <c r="B40" s="284" t="s">
        <v>251</v>
      </c>
      <c r="C40" s="288" t="s">
        <v>244</v>
      </c>
    </row>
    <row r="41" spans="2:3" x14ac:dyDescent="0.25">
      <c r="B41" s="150"/>
    </row>
    <row r="42" spans="2:3" x14ac:dyDescent="0.25">
      <c r="B42" s="257" t="s">
        <v>255</v>
      </c>
    </row>
    <row r="43" spans="2:3" ht="26.25" customHeight="1" x14ac:dyDescent="0.25">
      <c r="B43" s="284" t="s">
        <v>250</v>
      </c>
      <c r="C43" s="287" t="s">
        <v>166</v>
      </c>
    </row>
    <row r="44" spans="2:3" ht="15" x14ac:dyDescent="0.25">
      <c r="B44" s="285"/>
    </row>
    <row r="45" spans="2:3" ht="12" customHeight="1" x14ac:dyDescent="0.25">
      <c r="B45" s="441" t="s">
        <v>246</v>
      </c>
      <c r="C45" s="441"/>
    </row>
    <row r="46" spans="2:3" x14ac:dyDescent="0.25">
      <c r="B46" s="257" t="s">
        <v>248</v>
      </c>
    </row>
    <row r="47" spans="2:3" ht="15" x14ac:dyDescent="0.25">
      <c r="B47" s="284" t="s">
        <v>252</v>
      </c>
      <c r="C47" s="286" t="s">
        <v>247</v>
      </c>
    </row>
    <row r="48" spans="2:3" ht="15" x14ac:dyDescent="0.25">
      <c r="B48" s="284" t="s">
        <v>253</v>
      </c>
      <c r="C48" s="286" t="s">
        <v>249</v>
      </c>
    </row>
  </sheetData>
  <mergeCells count="21">
    <mergeCell ref="B45:C45"/>
    <mergeCell ref="B24:C24"/>
    <mergeCell ref="B27:C27"/>
    <mergeCell ref="B32:C32"/>
    <mergeCell ref="B35:C35"/>
    <mergeCell ref="B34:C34"/>
    <mergeCell ref="B31:C31"/>
    <mergeCell ref="B26:C26"/>
    <mergeCell ref="B38:C38"/>
    <mergeCell ref="B36:C36"/>
    <mergeCell ref="B21:C21"/>
    <mergeCell ref="B23:C23"/>
    <mergeCell ref="B20:C20"/>
    <mergeCell ref="B4:C4"/>
    <mergeCell ref="B1:C1"/>
    <mergeCell ref="B2:C2"/>
    <mergeCell ref="B6:C6"/>
    <mergeCell ref="B9:B11"/>
    <mergeCell ref="C9:C11"/>
    <mergeCell ref="B13:C13"/>
    <mergeCell ref="B19:C19"/>
  </mergeCells>
  <hyperlinks>
    <hyperlink ref="C40" r:id="rId1" xr:uid="{00000000-0004-0000-0000-000000000000}"/>
    <hyperlink ref="C43" r:id="rId2" xr:uid="{00000000-0004-0000-0000-000001000000}"/>
    <hyperlink ref="C47" r:id="rId3" xr:uid="{00000000-0004-0000-0000-000002000000}"/>
    <hyperlink ref="C48" r:id="rId4" xr:uid="{00000000-0004-0000-0000-000003000000}"/>
  </hyperlinks>
  <pageMargins left="0.5" right="0.3" top="0.75" bottom="0.75" header="0.3" footer="0.3"/>
  <pageSetup scale="79" fitToHeight="7" orientation="portrait" r:id="rId5"/>
  <headerFooter>
    <oddHeader>&amp;L&amp;G used with permission&amp;R&amp;G</oddHeader>
  </headerFooter>
  <legacyDrawingHF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70C0"/>
    <pageSetUpPr fitToPage="1"/>
  </sheetPr>
  <dimension ref="A1:F43"/>
  <sheetViews>
    <sheetView zoomScale="73" zoomScaleNormal="73" workbookViewId="0">
      <selection activeCell="B2" sqref="B2"/>
    </sheetView>
  </sheetViews>
  <sheetFormatPr defaultColWidth="8.85546875" defaultRowHeight="15" x14ac:dyDescent="0.2"/>
  <cols>
    <col min="1" max="1" width="22.42578125" style="154" customWidth="1"/>
    <col min="2" max="2" width="106.85546875" style="154" customWidth="1"/>
    <col min="3" max="3" width="32.85546875" style="154" bestFit="1" customWidth="1"/>
    <col min="4" max="4" width="15.140625" style="154" customWidth="1"/>
    <col min="5" max="5" width="17.42578125" style="154" customWidth="1"/>
    <col min="6" max="16384" width="8.85546875" style="154"/>
  </cols>
  <sheetData>
    <row r="1" spans="1:6" ht="16.5" thickBot="1" x14ac:dyDescent="0.25">
      <c r="A1" s="155" t="s">
        <v>187</v>
      </c>
      <c r="B1" s="156"/>
      <c r="C1" s="157"/>
      <c r="D1" s="158"/>
    </row>
    <row r="2" spans="1:6" ht="16.5" thickBot="1" x14ac:dyDescent="0.3">
      <c r="A2" s="159" t="s">
        <v>188</v>
      </c>
      <c r="B2" s="160"/>
      <c r="C2" s="161" t="s">
        <v>183</v>
      </c>
      <c r="D2" s="289">
        <v>43465</v>
      </c>
      <c r="E2" s="294" t="s">
        <v>108</v>
      </c>
    </row>
    <row r="3" spans="1:6" x14ac:dyDescent="0.2">
      <c r="A3" s="162"/>
      <c r="D3" s="163"/>
      <c r="E3" s="295"/>
    </row>
    <row r="4" spans="1:6" ht="16.5" thickBot="1" x14ac:dyDescent="0.3">
      <c r="A4" s="164" t="s">
        <v>262</v>
      </c>
      <c r="B4" s="165"/>
      <c r="C4" s="165"/>
      <c r="D4" s="166"/>
      <c r="E4" s="295"/>
    </row>
    <row r="5" spans="1:6" ht="45.75" thickBot="1" x14ac:dyDescent="0.25">
      <c r="A5" s="167" t="s">
        <v>184</v>
      </c>
      <c r="B5" s="168" t="s">
        <v>185</v>
      </c>
      <c r="C5" s="169" t="s">
        <v>186</v>
      </c>
      <c r="D5" s="170">
        <v>500</v>
      </c>
      <c r="E5" s="294" t="s">
        <v>108</v>
      </c>
    </row>
    <row r="6" spans="1:6" ht="15.75" thickBot="1" x14ac:dyDescent="0.25">
      <c r="A6" s="167" t="s">
        <v>177</v>
      </c>
      <c r="B6" s="168" t="s">
        <v>178</v>
      </c>
      <c r="C6" s="171" t="s">
        <v>200</v>
      </c>
      <c r="D6" s="172">
        <v>0.1</v>
      </c>
      <c r="E6" s="294" t="s">
        <v>108</v>
      </c>
    </row>
    <row r="7" spans="1:6" x14ac:dyDescent="0.2">
      <c r="A7" s="167" t="s">
        <v>179</v>
      </c>
      <c r="B7" s="168" t="s">
        <v>180</v>
      </c>
      <c r="C7" s="173" t="s">
        <v>13</v>
      </c>
      <c r="D7" s="174">
        <v>40268</v>
      </c>
      <c r="E7" s="294" t="s">
        <v>108</v>
      </c>
    </row>
    <row r="8" spans="1:6" x14ac:dyDescent="0.2">
      <c r="A8" s="167" t="s">
        <v>181</v>
      </c>
      <c r="B8" s="168" t="s">
        <v>182</v>
      </c>
      <c r="C8" s="175" t="s">
        <v>16</v>
      </c>
      <c r="D8" s="176">
        <v>43101</v>
      </c>
      <c r="E8" s="294" t="s">
        <v>108</v>
      </c>
    </row>
    <row r="9" spans="1:6" x14ac:dyDescent="0.2">
      <c r="A9" s="167" t="s">
        <v>201</v>
      </c>
      <c r="B9" s="168" t="s">
        <v>202</v>
      </c>
      <c r="C9" s="177" t="s">
        <v>15</v>
      </c>
      <c r="D9" s="176">
        <v>43374</v>
      </c>
      <c r="E9" s="294" t="s">
        <v>108</v>
      </c>
    </row>
    <row r="10" spans="1:6" ht="15.75" thickBot="1" x14ac:dyDescent="0.25">
      <c r="A10" s="162" t="s">
        <v>203</v>
      </c>
      <c r="B10" s="168" t="s">
        <v>204</v>
      </c>
      <c r="C10" s="178" t="s">
        <v>14</v>
      </c>
      <c r="D10" s="179">
        <v>43465</v>
      </c>
      <c r="E10" s="294" t="s">
        <v>108</v>
      </c>
      <c r="F10" s="180"/>
    </row>
    <row r="11" spans="1:6" ht="16.5" thickBot="1" x14ac:dyDescent="0.3">
      <c r="A11" s="181"/>
      <c r="B11" s="166"/>
      <c r="C11" s="240" t="s">
        <v>214</v>
      </c>
      <c r="D11" s="297"/>
      <c r="E11" s="294"/>
      <c r="F11" s="180"/>
    </row>
    <row r="12" spans="1:6" x14ac:dyDescent="0.2">
      <c r="A12" s="183"/>
      <c r="B12" s="184"/>
      <c r="C12" s="185" t="s">
        <v>196</v>
      </c>
      <c r="D12" s="298"/>
      <c r="E12" s="294"/>
      <c r="F12" s="182"/>
    </row>
    <row r="13" spans="1:6" x14ac:dyDescent="0.2">
      <c r="A13" s="186"/>
      <c r="C13" s="187" t="s">
        <v>197</v>
      </c>
      <c r="D13" s="188" t="s">
        <v>122</v>
      </c>
      <c r="E13" s="294" t="s">
        <v>108</v>
      </c>
      <c r="F13" s="182"/>
    </row>
    <row r="14" spans="1:6" x14ac:dyDescent="0.2">
      <c r="A14" s="186"/>
      <c r="B14" s="184"/>
      <c r="C14" s="189" t="s">
        <v>198</v>
      </c>
      <c r="D14" s="188" t="s">
        <v>122</v>
      </c>
      <c r="E14" s="294" t="s">
        <v>108</v>
      </c>
      <c r="F14" s="182"/>
    </row>
    <row r="15" spans="1:6" x14ac:dyDescent="0.2">
      <c r="A15" s="186"/>
      <c r="B15" s="163"/>
      <c r="C15" s="177" t="s">
        <v>163</v>
      </c>
      <c r="D15" s="176">
        <v>40361</v>
      </c>
      <c r="E15" s="294" t="s">
        <v>108</v>
      </c>
      <c r="F15" s="182"/>
    </row>
    <row r="16" spans="1:6" x14ac:dyDescent="0.2">
      <c r="A16" s="190"/>
      <c r="B16" s="191"/>
      <c r="C16" s="175" t="s">
        <v>164</v>
      </c>
      <c r="D16" s="176">
        <v>40599</v>
      </c>
      <c r="E16" s="294" t="s">
        <v>108</v>
      </c>
      <c r="F16" s="192"/>
    </row>
    <row r="17" spans="1:6" x14ac:dyDescent="0.2">
      <c r="A17" s="186"/>
      <c r="B17" s="163"/>
      <c r="C17" s="177" t="s">
        <v>90</v>
      </c>
      <c r="D17" s="176">
        <v>41274</v>
      </c>
      <c r="E17" s="294" t="s">
        <v>108</v>
      </c>
      <c r="F17" s="192"/>
    </row>
    <row r="18" spans="1:6" ht="15.75" thickBot="1" x14ac:dyDescent="0.25">
      <c r="A18" s="190"/>
      <c r="B18" s="191"/>
      <c r="C18" s="178" t="s">
        <v>165</v>
      </c>
      <c r="D18" s="179">
        <v>42735</v>
      </c>
      <c r="E18" s="294" t="s">
        <v>108</v>
      </c>
      <c r="F18" s="192"/>
    </row>
    <row r="19" spans="1:6" x14ac:dyDescent="0.2">
      <c r="A19" s="190"/>
      <c r="B19" s="191"/>
      <c r="C19" s="185" t="s">
        <v>199</v>
      </c>
      <c r="D19" s="298"/>
      <c r="E19" s="294"/>
      <c r="F19" s="192"/>
    </row>
    <row r="20" spans="1:6" x14ac:dyDescent="0.2">
      <c r="A20" s="190"/>
      <c r="B20" s="191"/>
      <c r="C20" s="187" t="s">
        <v>123</v>
      </c>
      <c r="D20" s="188" t="s">
        <v>122</v>
      </c>
      <c r="E20" s="294" t="s">
        <v>108</v>
      </c>
      <c r="F20" s="192"/>
    </row>
    <row r="21" spans="1:6" ht="16.5" thickBot="1" x14ac:dyDescent="0.3">
      <c r="A21" s="193"/>
      <c r="B21" s="163"/>
      <c r="C21" s="194" t="s">
        <v>124</v>
      </c>
      <c r="D21" s="195" t="s">
        <v>122</v>
      </c>
      <c r="E21" s="294" t="s">
        <v>108</v>
      </c>
      <c r="F21" s="192"/>
    </row>
    <row r="22" spans="1:6" ht="16.5" thickBot="1" x14ac:dyDescent="0.3">
      <c r="A22" s="181"/>
      <c r="B22" s="166"/>
      <c r="C22" s="240" t="s">
        <v>214</v>
      </c>
      <c r="D22" s="297"/>
      <c r="E22" s="296"/>
      <c r="F22" s="192"/>
    </row>
    <row r="23" spans="1:6" x14ac:dyDescent="0.2">
      <c r="A23" s="162"/>
      <c r="B23" s="163"/>
      <c r="C23" s="196" t="s">
        <v>150</v>
      </c>
      <c r="D23" s="299"/>
      <c r="E23" s="296"/>
      <c r="F23" s="192"/>
    </row>
    <row r="24" spans="1:6" x14ac:dyDescent="0.2">
      <c r="A24" s="197"/>
      <c r="B24" s="198"/>
      <c r="C24" s="177" t="s">
        <v>159</v>
      </c>
      <c r="D24" s="199">
        <v>0.01</v>
      </c>
      <c r="E24" s="294" t="s">
        <v>108</v>
      </c>
      <c r="F24" s="192"/>
    </row>
    <row r="25" spans="1:6" x14ac:dyDescent="0.2">
      <c r="A25" s="162"/>
      <c r="C25" s="177" t="s">
        <v>160</v>
      </c>
      <c r="D25" s="199" t="s">
        <v>162</v>
      </c>
      <c r="E25" s="294" t="s">
        <v>108</v>
      </c>
      <c r="F25" s="192"/>
    </row>
    <row r="26" spans="1:6" x14ac:dyDescent="0.2">
      <c r="A26" s="162"/>
      <c r="C26" s="177" t="s">
        <v>158</v>
      </c>
      <c r="D26" s="199">
        <v>0.01</v>
      </c>
      <c r="E26" s="294" t="s">
        <v>108</v>
      </c>
      <c r="F26" s="192"/>
    </row>
    <row r="27" spans="1:6" x14ac:dyDescent="0.2">
      <c r="A27" s="162"/>
      <c r="C27" s="177" t="s">
        <v>160</v>
      </c>
      <c r="D27" s="199" t="s">
        <v>161</v>
      </c>
      <c r="E27" s="294" t="s">
        <v>108</v>
      </c>
      <c r="F27" s="192"/>
    </row>
    <row r="28" spans="1:6" x14ac:dyDescent="0.2">
      <c r="A28" s="162"/>
      <c r="C28" s="177" t="s">
        <v>151</v>
      </c>
      <c r="D28" s="199">
        <v>0.1</v>
      </c>
      <c r="E28" s="294" t="s">
        <v>108</v>
      </c>
      <c r="F28" s="192"/>
    </row>
    <row r="29" spans="1:6" x14ac:dyDescent="0.2">
      <c r="A29" s="162"/>
      <c r="C29" s="177" t="s">
        <v>155</v>
      </c>
      <c r="D29" s="200" t="s">
        <v>156</v>
      </c>
      <c r="E29" s="294" t="s">
        <v>108</v>
      </c>
      <c r="F29" s="192"/>
    </row>
    <row r="30" spans="1:6" x14ac:dyDescent="0.2">
      <c r="A30" s="162"/>
      <c r="C30" s="177" t="s">
        <v>153</v>
      </c>
      <c r="D30" s="200" t="s">
        <v>157</v>
      </c>
      <c r="E30" s="294" t="s">
        <v>108</v>
      </c>
      <c r="F30" s="192"/>
    </row>
    <row r="31" spans="1:6" ht="15.75" thickBot="1" x14ac:dyDescent="0.25">
      <c r="A31" s="162"/>
      <c r="C31" s="178" t="s">
        <v>152</v>
      </c>
      <c r="D31" s="201" t="s">
        <v>154</v>
      </c>
      <c r="E31" s="294" t="s">
        <v>108</v>
      </c>
      <c r="F31" s="192"/>
    </row>
    <row r="32" spans="1:6" ht="15.75" x14ac:dyDescent="0.25">
      <c r="A32" s="202"/>
      <c r="B32" s="203"/>
      <c r="C32" s="204"/>
      <c r="D32" s="205"/>
      <c r="E32" s="192"/>
      <c r="F32" s="192"/>
    </row>
    <row r="33" spans="3:6" x14ac:dyDescent="0.2">
      <c r="C33" s="182"/>
      <c r="D33" s="182"/>
      <c r="E33" s="192"/>
      <c r="F33" s="192"/>
    </row>
    <row r="34" spans="3:6" x14ac:dyDescent="0.2">
      <c r="C34" s="182"/>
      <c r="D34" s="182"/>
      <c r="E34" s="192"/>
      <c r="F34" s="192"/>
    </row>
    <row r="35" spans="3:6" x14ac:dyDescent="0.2">
      <c r="C35" s="182"/>
      <c r="D35" s="182"/>
      <c r="E35" s="192"/>
      <c r="F35" s="192"/>
    </row>
    <row r="36" spans="3:6" x14ac:dyDescent="0.2">
      <c r="C36" s="182"/>
      <c r="D36" s="182"/>
      <c r="E36" s="192"/>
      <c r="F36" s="192"/>
    </row>
    <row r="37" spans="3:6" x14ac:dyDescent="0.2">
      <c r="C37" s="182"/>
      <c r="D37" s="182"/>
      <c r="E37" s="192"/>
      <c r="F37" s="192"/>
    </row>
    <row r="38" spans="3:6" x14ac:dyDescent="0.2">
      <c r="C38" s="182"/>
      <c r="D38" s="182"/>
      <c r="E38" s="192"/>
      <c r="F38" s="192"/>
    </row>
    <row r="39" spans="3:6" x14ac:dyDescent="0.2">
      <c r="C39" s="182"/>
      <c r="D39" s="182"/>
      <c r="E39" s="192"/>
      <c r="F39" s="192"/>
    </row>
    <row r="40" spans="3:6" x14ac:dyDescent="0.2">
      <c r="C40" s="182"/>
      <c r="D40" s="182"/>
      <c r="E40" s="192"/>
      <c r="F40" s="192"/>
    </row>
    <row r="41" spans="3:6" x14ac:dyDescent="0.2">
      <c r="C41" s="182"/>
      <c r="D41" s="182"/>
      <c r="E41" s="192"/>
      <c r="F41" s="192"/>
    </row>
    <row r="42" spans="3:6" x14ac:dyDescent="0.2">
      <c r="C42" s="182"/>
      <c r="D42" s="182"/>
      <c r="E42" s="192"/>
      <c r="F42" s="192"/>
    </row>
    <row r="43" spans="3:6" x14ac:dyDescent="0.2">
      <c r="C43" s="182"/>
      <c r="D43" s="182"/>
      <c r="E43" s="206"/>
      <c r="F43" s="192"/>
    </row>
  </sheetData>
  <pageMargins left="0.7" right="0.7" top="0.75" bottom="0.75" header="0.3" footer="0.3"/>
  <pageSetup scale="6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70C0"/>
  </sheetPr>
  <dimension ref="A1:S109"/>
  <sheetViews>
    <sheetView showGridLines="0" topLeftCell="B1" zoomScale="90" zoomScaleNormal="90" workbookViewId="0">
      <selection activeCell="B3" sqref="B3:M3"/>
    </sheetView>
  </sheetViews>
  <sheetFormatPr defaultColWidth="9.140625" defaultRowHeight="12" x14ac:dyDescent="0.2"/>
  <cols>
    <col min="1" max="1" width="5.42578125" style="1" hidden="1" customWidth="1"/>
    <col min="2" max="2" width="25.85546875" style="1" customWidth="1"/>
    <col min="3" max="3" width="40.85546875" style="1" customWidth="1"/>
    <col min="4" max="4" width="16.85546875" style="1" customWidth="1"/>
    <col min="5" max="7" width="14.85546875" style="1" customWidth="1"/>
    <col min="8" max="9" width="15.5703125" style="1" bestFit="1" customWidth="1"/>
    <col min="10" max="10" width="16" style="1" bestFit="1" customWidth="1"/>
    <col min="11" max="13" width="14.85546875" style="1" customWidth="1"/>
    <col min="14" max="14" width="34.85546875" style="2" customWidth="1"/>
    <col min="15" max="15" width="17.42578125" style="1" bestFit="1" customWidth="1"/>
    <col min="16" max="16" width="10.42578125" style="1" customWidth="1"/>
    <col min="17" max="19" width="12.140625" style="1" bestFit="1" customWidth="1"/>
    <col min="20" max="16384" width="9.140625" style="1"/>
  </cols>
  <sheetData>
    <row r="1" spans="1:19" ht="14.25" customHeight="1" x14ac:dyDescent="0.2">
      <c r="B1" s="444" t="s">
        <v>213</v>
      </c>
      <c r="C1" s="444"/>
      <c r="D1" s="444"/>
      <c r="E1" s="444"/>
      <c r="F1" s="444"/>
      <c r="G1" s="444"/>
      <c r="H1" s="444"/>
      <c r="I1" s="444"/>
      <c r="J1" s="444"/>
      <c r="N1" s="261"/>
    </row>
    <row r="2" spans="1:19" x14ac:dyDescent="0.2">
      <c r="N2" s="261"/>
    </row>
    <row r="3" spans="1:19" ht="39.6" customHeight="1" x14ac:dyDescent="0.2">
      <c r="B3" s="465" t="s">
        <v>187</v>
      </c>
      <c r="C3" s="466"/>
      <c r="D3" s="466"/>
      <c r="E3" s="466"/>
      <c r="F3" s="466"/>
      <c r="G3" s="466"/>
      <c r="H3" s="466"/>
      <c r="I3" s="466"/>
      <c r="J3" s="466"/>
      <c r="K3" s="466"/>
      <c r="L3" s="466"/>
      <c r="M3" s="466"/>
      <c r="N3" s="12"/>
    </row>
    <row r="4" spans="1:19" ht="14.1" customHeight="1" thickBot="1" x14ac:dyDescent="0.25">
      <c r="A4" s="36"/>
      <c r="B4" s="445" t="s">
        <v>254</v>
      </c>
      <c r="C4" s="445"/>
      <c r="D4" s="445"/>
      <c r="E4" s="445"/>
      <c r="F4" s="445"/>
      <c r="G4" s="445"/>
      <c r="H4" s="445"/>
      <c r="I4" s="445"/>
      <c r="J4" s="445"/>
      <c r="K4" s="445"/>
      <c r="L4" s="445"/>
      <c r="M4" s="445"/>
    </row>
    <row r="5" spans="1:19" ht="25.35" customHeight="1" x14ac:dyDescent="0.2">
      <c r="A5" s="36"/>
      <c r="B5" s="446" t="str">
        <f>'Reporting Template (General)'!B5</f>
        <v>[Enter the Name of your Fund Here, i.e. Best Practices Real Estate Fund II]</v>
      </c>
      <c r="C5" s="447"/>
      <c r="D5" s="448"/>
      <c r="E5" s="3" t="s">
        <v>32</v>
      </c>
      <c r="F5" s="4" t="s">
        <v>34</v>
      </c>
      <c r="G5" s="245" t="s">
        <v>0</v>
      </c>
      <c r="H5" s="3" t="s">
        <v>32</v>
      </c>
      <c r="I5" s="4" t="s">
        <v>34</v>
      </c>
      <c r="J5" s="245" t="s">
        <v>0</v>
      </c>
      <c r="K5" s="3" t="s">
        <v>32</v>
      </c>
      <c r="L5" s="4" t="s">
        <v>34</v>
      </c>
      <c r="M5" s="245" t="s">
        <v>0</v>
      </c>
      <c r="N5" s="12"/>
    </row>
    <row r="6" spans="1:19" ht="14.1" customHeight="1" x14ac:dyDescent="0.2">
      <c r="A6" s="36"/>
      <c r="B6" s="449"/>
      <c r="C6" s="450"/>
      <c r="D6" s="451"/>
      <c r="E6" s="6">
        <f>+'Reporting Template (General)'!D9</f>
        <v>43374</v>
      </c>
      <c r="F6" s="7">
        <f>+'Reporting Template (General)'!D8</f>
        <v>43101</v>
      </c>
      <c r="G6" s="8">
        <f>+'Reporting Template (General)'!D7</f>
        <v>40268</v>
      </c>
      <c r="H6" s="6">
        <f t="shared" ref="H6:M7" si="0">+E6</f>
        <v>43374</v>
      </c>
      <c r="I6" s="7">
        <f t="shared" si="0"/>
        <v>43101</v>
      </c>
      <c r="J6" s="8">
        <f t="shared" si="0"/>
        <v>40268</v>
      </c>
      <c r="K6" s="6">
        <f t="shared" si="0"/>
        <v>43374</v>
      </c>
      <c r="L6" s="7">
        <f t="shared" si="0"/>
        <v>43101</v>
      </c>
      <c r="M6" s="8">
        <f t="shared" si="0"/>
        <v>40268</v>
      </c>
      <c r="N6" s="12" t="s">
        <v>10</v>
      </c>
    </row>
    <row r="7" spans="1:19" ht="14.1" customHeight="1" thickBot="1" x14ac:dyDescent="0.25">
      <c r="A7" s="36"/>
      <c r="B7" s="452"/>
      <c r="C7" s="453"/>
      <c r="D7" s="454"/>
      <c r="E7" s="9">
        <f>+'Reporting Template (General)'!D10</f>
        <v>43465</v>
      </c>
      <c r="F7" s="10">
        <f>+'Reporting Template (General)'!D10</f>
        <v>43465</v>
      </c>
      <c r="G7" s="11">
        <f>+'Reporting Template (General)'!D10</f>
        <v>43465</v>
      </c>
      <c r="H7" s="9">
        <f t="shared" si="0"/>
        <v>43465</v>
      </c>
      <c r="I7" s="10">
        <f t="shared" si="0"/>
        <v>43465</v>
      </c>
      <c r="J7" s="11">
        <f t="shared" si="0"/>
        <v>43465</v>
      </c>
      <c r="K7" s="9">
        <f t="shared" si="0"/>
        <v>43465</v>
      </c>
      <c r="L7" s="10">
        <f t="shared" si="0"/>
        <v>43465</v>
      </c>
      <c r="M7" s="11">
        <f t="shared" si="0"/>
        <v>43465</v>
      </c>
      <c r="N7" s="12" t="s">
        <v>10</v>
      </c>
    </row>
    <row r="8" spans="1:19" ht="14.1" customHeight="1" x14ac:dyDescent="0.2">
      <c r="A8" s="36"/>
      <c r="B8" s="12"/>
      <c r="C8" s="13"/>
      <c r="D8" s="13"/>
      <c r="E8" s="13"/>
      <c r="F8" s="13"/>
      <c r="G8" s="13"/>
      <c r="H8" s="13"/>
      <c r="I8" s="13"/>
      <c r="J8" s="13"/>
      <c r="K8" s="13"/>
      <c r="L8" s="13"/>
      <c r="M8" s="13"/>
      <c r="N8" s="12"/>
    </row>
    <row r="9" spans="1:19" ht="14.1" customHeight="1" thickBot="1" x14ac:dyDescent="0.25">
      <c r="A9" s="36"/>
      <c r="B9" s="455" t="s">
        <v>19</v>
      </c>
      <c r="C9" s="455"/>
      <c r="D9" s="455"/>
      <c r="E9" s="455"/>
      <c r="F9" s="455"/>
      <c r="G9" s="455"/>
      <c r="H9" s="455"/>
      <c r="I9" s="455"/>
      <c r="J9" s="455"/>
      <c r="K9" s="455"/>
      <c r="L9" s="455"/>
      <c r="M9" s="455"/>
      <c r="N9" s="12"/>
    </row>
    <row r="10" spans="1:19" s="16" customFormat="1" ht="16.350000000000001" customHeight="1" thickBot="1" x14ac:dyDescent="0.3">
      <c r="A10" s="37"/>
      <c r="B10" s="456" t="s">
        <v>52</v>
      </c>
      <c r="C10" s="457"/>
      <c r="D10" s="458"/>
      <c r="E10" s="459" t="s">
        <v>18</v>
      </c>
      <c r="F10" s="460"/>
      <c r="G10" s="461"/>
      <c r="H10" s="460" t="s">
        <v>21</v>
      </c>
      <c r="I10" s="460"/>
      <c r="J10" s="461"/>
      <c r="K10" s="460" t="s">
        <v>17</v>
      </c>
      <c r="L10" s="460"/>
      <c r="M10" s="461"/>
      <c r="N10" s="293"/>
    </row>
    <row r="11" spans="1:19" ht="14.1" customHeight="1" x14ac:dyDescent="0.2">
      <c r="A11" s="36"/>
      <c r="B11" s="474" t="s">
        <v>41</v>
      </c>
      <c r="C11" s="475"/>
      <c r="D11" s="476"/>
      <c r="E11" s="398">
        <f>'RS Supplemental(ILPA-RS Level2)'!E12</f>
        <v>45067000</v>
      </c>
      <c r="F11" s="399">
        <f>'RS Supplemental(ILPA-RS Level2)'!F12</f>
        <v>38196000</v>
      </c>
      <c r="G11" s="400">
        <f>'RS Supplemental(ILPA-RS Level2)'!G12</f>
        <v>0</v>
      </c>
      <c r="H11" s="339">
        <f>'RS Supplemental(ILPA-RS Level2)'!H12</f>
        <v>2495281787</v>
      </c>
      <c r="I11" s="339">
        <f>'RS Supplemental(ILPA-RS Level2)'!I12</f>
        <v>2163081300</v>
      </c>
      <c r="J11" s="339">
        <f>'RS Supplemental(ILPA-RS Level2)'!J12</f>
        <v>0</v>
      </c>
      <c r="K11" s="398">
        <f>'RS Supplemental(ILPA-RS Level2)'!K12</f>
        <v>339194377</v>
      </c>
      <c r="L11" s="399">
        <f>'RS Supplemental(ILPA-RS Level2)'!L12</f>
        <v>276104050</v>
      </c>
      <c r="M11" s="400">
        <f>'RS Supplemental(ILPA-RS Level2)'!M12</f>
        <v>0</v>
      </c>
      <c r="N11" s="221" t="s">
        <v>107</v>
      </c>
      <c r="P11" s="16"/>
      <c r="Q11" s="17"/>
    </row>
    <row r="12" spans="1:19" ht="14.1" customHeight="1" x14ac:dyDescent="0.2">
      <c r="A12" s="36"/>
      <c r="B12" s="477" t="s">
        <v>11</v>
      </c>
      <c r="C12" s="478"/>
      <c r="D12" s="479"/>
      <c r="E12" s="211">
        <f>'RS Supplemental(ILPA-RS Level2)'!E13</f>
        <v>0</v>
      </c>
      <c r="F12" s="268">
        <f>'RS Supplemental(ILPA-RS Level2)'!F13</f>
        <v>5000000</v>
      </c>
      <c r="G12" s="210">
        <f>'RS Supplemental(ILPA-RS Level2)'!G13</f>
        <v>35000000</v>
      </c>
      <c r="H12" s="209">
        <f>'RS Supplemental(ILPA-RS Level2)'!H13</f>
        <v>0</v>
      </c>
      <c r="I12" s="209">
        <f>'RS Supplemental(ILPA-RS Level2)'!I13</f>
        <v>250375000</v>
      </c>
      <c r="J12" s="209">
        <f>'RS Supplemental(ILPA-RS Level2)'!J13</f>
        <v>1752625000</v>
      </c>
      <c r="K12" s="211">
        <f>'RS Supplemental(ILPA-RS Level2)'!K13</f>
        <v>0</v>
      </c>
      <c r="L12" s="268">
        <f>'RS Supplemental(ILPA-RS Level2)'!L13</f>
        <v>375000</v>
      </c>
      <c r="M12" s="210">
        <f>'RS Supplemental(ILPA-RS Level2)'!M13</f>
        <v>2625000</v>
      </c>
      <c r="N12" s="221" t="s">
        <v>107</v>
      </c>
      <c r="O12" s="34"/>
      <c r="Q12" s="17"/>
    </row>
    <row r="13" spans="1:19" ht="14.1" customHeight="1" x14ac:dyDescent="0.2">
      <c r="A13" s="36"/>
      <c r="B13" s="480" t="s">
        <v>109</v>
      </c>
      <c r="C13" s="481"/>
      <c r="D13" s="482"/>
      <c r="E13" s="211">
        <f>'RS Supplemental(ILPA-RS Level2)'!E14</f>
        <v>1250000</v>
      </c>
      <c r="F13" s="268">
        <f>'RS Supplemental(ILPA-RS Level2)'!F14</f>
        <v>5000000</v>
      </c>
      <c r="G13" s="210">
        <f>'RS Supplemental(ILPA-RS Level2)'!G14</f>
        <v>19000000</v>
      </c>
      <c r="H13" s="209">
        <f>'RS Supplemental(ILPA-RS Level2)'!H14</f>
        <v>62593750</v>
      </c>
      <c r="I13" s="209">
        <f>'RS Supplemental(ILPA-RS Level2)'!I14</f>
        <v>250375000</v>
      </c>
      <c r="J13" s="209">
        <f>'RS Supplemental(ILPA-RS Level2)'!J14</f>
        <v>1452175000</v>
      </c>
      <c r="K13" s="211">
        <f>'RS Supplemental(ILPA-RS Level2)'!K14</f>
        <v>2593750</v>
      </c>
      <c r="L13" s="268">
        <f>'RS Supplemental(ILPA-RS Level2)'!L14</f>
        <v>12875000</v>
      </c>
      <c r="M13" s="210">
        <f>'RS Supplemental(ILPA-RS Level2)'!M14</f>
        <v>77175000</v>
      </c>
      <c r="N13" s="221" t="s">
        <v>107</v>
      </c>
      <c r="O13" s="115"/>
      <c r="P13" s="144"/>
      <c r="Q13" s="34"/>
      <c r="S13" s="17"/>
    </row>
    <row r="14" spans="1:19" ht="14.1" customHeight="1" x14ac:dyDescent="0.2">
      <c r="A14" s="36"/>
      <c r="B14" s="483" t="s">
        <v>30</v>
      </c>
      <c r="C14" s="484"/>
      <c r="D14" s="485"/>
      <c r="E14" s="80">
        <f t="shared" ref="E14:M14" si="1">E12-E13</f>
        <v>-1250000</v>
      </c>
      <c r="F14" s="390">
        <f t="shared" si="1"/>
        <v>0</v>
      </c>
      <c r="G14" s="79">
        <f t="shared" si="1"/>
        <v>16000000</v>
      </c>
      <c r="H14" s="390">
        <f t="shared" si="1"/>
        <v>-62593750</v>
      </c>
      <c r="I14" s="78">
        <f t="shared" si="1"/>
        <v>0</v>
      </c>
      <c r="J14" s="390">
        <f t="shared" si="1"/>
        <v>300450000</v>
      </c>
      <c r="K14" s="80">
        <f t="shared" si="1"/>
        <v>-2593750</v>
      </c>
      <c r="L14" s="390">
        <f t="shared" si="1"/>
        <v>-12500000</v>
      </c>
      <c r="M14" s="79">
        <f t="shared" si="1"/>
        <v>-74550000</v>
      </c>
      <c r="N14" s="12" t="s">
        <v>10</v>
      </c>
      <c r="P14" s="144"/>
      <c r="Q14" s="34"/>
      <c r="S14" s="17"/>
    </row>
    <row r="15" spans="1:19" ht="14.1" customHeight="1" x14ac:dyDescent="0.2">
      <c r="A15" s="36"/>
      <c r="B15" s="486" t="s">
        <v>169</v>
      </c>
      <c r="C15" s="487"/>
      <c r="D15" s="488"/>
      <c r="E15" s="467"/>
      <c r="F15" s="468"/>
      <c r="G15" s="469"/>
      <c r="H15" s="468"/>
      <c r="I15" s="470"/>
      <c r="J15" s="468"/>
      <c r="K15" s="467"/>
      <c r="L15" s="468"/>
      <c r="M15" s="469"/>
      <c r="N15" s="12"/>
      <c r="P15" s="144"/>
      <c r="Q15" s="34"/>
      <c r="S15" s="17"/>
    </row>
    <row r="16" spans="1:19" ht="14.1" customHeight="1" x14ac:dyDescent="0.2">
      <c r="A16" s="36"/>
      <c r="B16" s="489" t="s">
        <v>35</v>
      </c>
      <c r="C16" s="490"/>
      <c r="D16" s="491"/>
      <c r="E16" s="211">
        <f>'RS Supplemental(ILPA-RS Level2)'!E17</f>
        <v>-187500</v>
      </c>
      <c r="F16" s="268">
        <f>'RS Supplemental(ILPA-RS Level2)'!F17</f>
        <v>-750000</v>
      </c>
      <c r="G16" s="210">
        <f>'RS Supplemental(ILPA-RS Level2)'!G17</f>
        <v>-6625000</v>
      </c>
      <c r="H16" s="268">
        <f>'RS Supplemental(ILPA-RS Level2)'!H17</f>
        <v>-9375000</v>
      </c>
      <c r="I16" s="209">
        <f>'RS Supplemental(ILPA-RS Level2)'!I17</f>
        <v>-37500000</v>
      </c>
      <c r="J16" s="268">
        <f>'RS Supplemental(ILPA-RS Level2)'!J17</f>
        <v>-331250000</v>
      </c>
      <c r="K16" s="211">
        <f>'RS Supplemental(ILPA-RS Level2)'!K17</f>
        <v>0</v>
      </c>
      <c r="L16" s="268">
        <f>'RS Supplemental(ILPA-RS Level2)'!L17</f>
        <v>0</v>
      </c>
      <c r="M16" s="210">
        <f>'RS Supplemental(ILPA-RS Level2)'!M17</f>
        <v>0</v>
      </c>
      <c r="N16" s="221" t="s">
        <v>107</v>
      </c>
      <c r="Q16" s="14"/>
      <c r="R16" s="14"/>
      <c r="S16" s="17"/>
    </row>
    <row r="17" spans="1:19" ht="14.1" customHeight="1" x14ac:dyDescent="0.2">
      <c r="A17" s="36"/>
      <c r="B17" s="462" t="s">
        <v>1</v>
      </c>
      <c r="C17" s="463"/>
      <c r="D17" s="464"/>
      <c r="E17" s="214">
        <f>'RS Supplemental(ILPA-RS Level2)'!E27</f>
        <v>0</v>
      </c>
      <c r="F17" s="264">
        <f>'RS Supplemental(ILPA-RS Level2)'!F27</f>
        <v>0</v>
      </c>
      <c r="G17" s="213">
        <f>'RS Supplemental(ILPA-RS Level2)'!G27</f>
        <v>0</v>
      </c>
      <c r="H17" s="212">
        <f>'RS Supplemental(ILPA-RS Level2)'!H27</f>
        <v>0</v>
      </c>
      <c r="I17" s="212">
        <f>'RS Supplemental(ILPA-RS Level2)'!I27</f>
        <v>0</v>
      </c>
      <c r="J17" s="264">
        <f>'RS Supplemental(ILPA-RS Level2)'!J27</f>
        <v>0</v>
      </c>
      <c r="K17" s="214">
        <f>'RS Supplemental(ILPA-RS Level2)'!K27</f>
        <v>0</v>
      </c>
      <c r="L17" s="264">
        <f>'RS Supplemental(ILPA-RS Level2)'!L27</f>
        <v>0</v>
      </c>
      <c r="M17" s="213">
        <f>'RS Supplemental(ILPA-RS Level2)'!M27</f>
        <v>0</v>
      </c>
      <c r="N17" s="221" t="s">
        <v>107</v>
      </c>
      <c r="O17" s="145"/>
      <c r="P17" s="146"/>
      <c r="Q17" s="14"/>
      <c r="R17" s="14"/>
      <c r="S17" s="17"/>
    </row>
    <row r="18" spans="1:19" ht="14.1" customHeight="1" x14ac:dyDescent="0.2">
      <c r="A18" s="36"/>
      <c r="B18" s="462" t="s">
        <v>9</v>
      </c>
      <c r="C18" s="463"/>
      <c r="D18" s="464"/>
      <c r="E18" s="214">
        <f>'RS Supplemental(ILPA-RS Level2)'!E28</f>
        <v>-48000</v>
      </c>
      <c r="F18" s="264">
        <f>'RS Supplemental(ILPA-RS Level2)'!F28</f>
        <v>-154780</v>
      </c>
      <c r="G18" s="213">
        <f>'RS Supplemental(ILPA-RS Level2)'!G28</f>
        <v>-548429</v>
      </c>
      <c r="H18" s="264">
        <f>'RS Supplemental(ILPA-RS Level2)'!H28</f>
        <v>-2328750</v>
      </c>
      <c r="I18" s="212">
        <f>'RS Supplemental(ILPA-RS Level2)'!I28</f>
        <v>-4985053</v>
      </c>
      <c r="J18" s="264">
        <f>'RS Supplemental(ILPA-RS Level2)'!J28</f>
        <v>-25072055</v>
      </c>
      <c r="K18" s="214">
        <f>'RS Supplemental(ILPA-RS Level2)'!K28</f>
        <v>0</v>
      </c>
      <c r="L18" s="264">
        <f>'RS Supplemental(ILPA-RS Level2)'!L28</f>
        <v>0</v>
      </c>
      <c r="M18" s="213">
        <f>'RS Supplemental(ILPA-RS Level2)'!M28</f>
        <v>0</v>
      </c>
      <c r="N18" s="221" t="s">
        <v>107</v>
      </c>
      <c r="O18" s="14"/>
      <c r="P18" s="112"/>
      <c r="Q18" s="14"/>
      <c r="R18" s="14"/>
      <c r="S18" s="17"/>
    </row>
    <row r="19" spans="1:19" ht="14.1" hidden="1" customHeight="1" x14ac:dyDescent="0.2">
      <c r="A19" s="36"/>
      <c r="B19" s="471"/>
      <c r="C19" s="472"/>
      <c r="D19" s="473"/>
      <c r="E19" s="217"/>
      <c r="F19" s="391"/>
      <c r="G19" s="216"/>
      <c r="H19" s="391"/>
      <c r="I19" s="215"/>
      <c r="J19" s="391"/>
      <c r="K19" s="217"/>
      <c r="L19" s="391"/>
      <c r="M19" s="216"/>
      <c r="N19" s="221"/>
      <c r="O19" s="14" t="s">
        <v>124</v>
      </c>
      <c r="P19" s="112" t="s">
        <v>122</v>
      </c>
      <c r="Q19" s="14"/>
      <c r="R19" s="14"/>
      <c r="S19" s="17"/>
    </row>
    <row r="20" spans="1:19" ht="14.1" hidden="1" customHeight="1" x14ac:dyDescent="0.2">
      <c r="A20" s="36"/>
      <c r="B20" s="471"/>
      <c r="C20" s="472"/>
      <c r="D20" s="473"/>
      <c r="E20" s="217"/>
      <c r="F20" s="391"/>
      <c r="G20" s="216"/>
      <c r="H20" s="391"/>
      <c r="I20" s="215"/>
      <c r="J20" s="391"/>
      <c r="K20" s="217"/>
      <c r="L20" s="391"/>
      <c r="M20" s="216"/>
      <c r="N20" s="221"/>
      <c r="Q20" s="14"/>
      <c r="R20" s="14"/>
      <c r="S20" s="17"/>
    </row>
    <row r="21" spans="1:19" ht="14.1" hidden="1" customHeight="1" x14ac:dyDescent="0.2">
      <c r="A21" s="36"/>
      <c r="B21" s="471"/>
      <c r="C21" s="472"/>
      <c r="D21" s="473"/>
      <c r="E21" s="217"/>
      <c r="F21" s="391"/>
      <c r="G21" s="216"/>
      <c r="H21" s="391"/>
      <c r="I21" s="215"/>
      <c r="J21" s="391"/>
      <c r="K21" s="217"/>
      <c r="L21" s="391"/>
      <c r="M21" s="216"/>
      <c r="N21" s="221"/>
      <c r="Q21" s="14"/>
      <c r="R21" s="14"/>
      <c r="S21" s="17"/>
    </row>
    <row r="22" spans="1:19" ht="14.1" hidden="1" customHeight="1" x14ac:dyDescent="0.2">
      <c r="A22" s="36"/>
      <c r="B22" s="471"/>
      <c r="C22" s="472"/>
      <c r="D22" s="473"/>
      <c r="E22" s="217"/>
      <c r="F22" s="391"/>
      <c r="G22" s="216"/>
      <c r="H22" s="391"/>
      <c r="I22" s="215"/>
      <c r="J22" s="391"/>
      <c r="K22" s="217"/>
      <c r="L22" s="391"/>
      <c r="M22" s="216"/>
      <c r="N22" s="221"/>
      <c r="Q22" s="14"/>
      <c r="R22" s="14"/>
      <c r="S22" s="17"/>
    </row>
    <row r="23" spans="1:19" ht="14.1" hidden="1" customHeight="1" x14ac:dyDescent="0.2">
      <c r="A23" s="36"/>
      <c r="B23" s="471"/>
      <c r="C23" s="472"/>
      <c r="D23" s="473"/>
      <c r="E23" s="217"/>
      <c r="F23" s="391"/>
      <c r="G23" s="216"/>
      <c r="H23" s="391"/>
      <c r="I23" s="215"/>
      <c r="J23" s="391"/>
      <c r="K23" s="217"/>
      <c r="L23" s="391"/>
      <c r="M23" s="216"/>
      <c r="N23" s="221"/>
      <c r="Q23" s="14"/>
      <c r="R23" s="14"/>
      <c r="S23" s="17"/>
    </row>
    <row r="24" spans="1:19" ht="14.1" hidden="1" customHeight="1" x14ac:dyDescent="0.2">
      <c r="A24" s="36"/>
      <c r="B24" s="471"/>
      <c r="C24" s="472"/>
      <c r="D24" s="473"/>
      <c r="E24" s="217"/>
      <c r="F24" s="391"/>
      <c r="G24" s="216"/>
      <c r="H24" s="391"/>
      <c r="I24" s="215"/>
      <c r="J24" s="391"/>
      <c r="K24" s="217"/>
      <c r="L24" s="391"/>
      <c r="M24" s="216"/>
      <c r="N24" s="221"/>
      <c r="Q24" s="14"/>
      <c r="R24" s="14"/>
      <c r="S24" s="17"/>
    </row>
    <row r="25" spans="1:19" ht="14.1" hidden="1" customHeight="1" x14ac:dyDescent="0.2">
      <c r="A25" s="36"/>
      <c r="B25" s="471"/>
      <c r="C25" s="472"/>
      <c r="D25" s="473"/>
      <c r="E25" s="217"/>
      <c r="F25" s="391"/>
      <c r="G25" s="216"/>
      <c r="H25" s="391"/>
      <c r="I25" s="215"/>
      <c r="J25" s="391"/>
      <c r="K25" s="217"/>
      <c r="L25" s="391"/>
      <c r="M25" s="216"/>
      <c r="N25" s="221"/>
      <c r="Q25" s="14"/>
      <c r="R25" s="14"/>
      <c r="S25" s="17"/>
    </row>
    <row r="26" spans="1:19" ht="14.1" hidden="1" customHeight="1" x14ac:dyDescent="0.2">
      <c r="A26" s="36"/>
      <c r="B26" s="471"/>
      <c r="C26" s="472"/>
      <c r="D26" s="473"/>
      <c r="E26" s="217"/>
      <c r="F26" s="391"/>
      <c r="G26" s="216"/>
      <c r="H26" s="391"/>
      <c r="I26" s="215"/>
      <c r="J26" s="391"/>
      <c r="K26" s="217"/>
      <c r="L26" s="391"/>
      <c r="M26" s="216"/>
      <c r="N26" s="221"/>
      <c r="Q26" s="14"/>
      <c r="R26" s="14"/>
      <c r="S26" s="17"/>
    </row>
    <row r="27" spans="1:19" ht="14.1" hidden="1" customHeight="1" x14ac:dyDescent="0.2">
      <c r="A27" s="36"/>
      <c r="B27" s="471"/>
      <c r="C27" s="472"/>
      <c r="D27" s="473"/>
      <c r="E27" s="217"/>
      <c r="F27" s="391"/>
      <c r="G27" s="216"/>
      <c r="H27" s="391"/>
      <c r="I27" s="215"/>
      <c r="J27" s="391"/>
      <c r="K27" s="217"/>
      <c r="L27" s="391"/>
      <c r="M27" s="216"/>
      <c r="N27" s="221"/>
      <c r="Q27" s="14"/>
      <c r="R27" s="14"/>
      <c r="S27" s="17"/>
    </row>
    <row r="28" spans="1:19" ht="14.1" customHeight="1" x14ac:dyDescent="0.2">
      <c r="A28" s="36"/>
      <c r="B28" s="462" t="s">
        <v>24</v>
      </c>
      <c r="C28" s="463"/>
      <c r="D28" s="464"/>
      <c r="E28" s="220">
        <f>'RS Supplemental(ILPA-RS Level2)'!E69</f>
        <v>82600</v>
      </c>
      <c r="F28" s="392">
        <f>'RS Supplemental(ILPA-RS Level2)'!F69</f>
        <v>346500</v>
      </c>
      <c r="G28" s="219">
        <f>'RS Supplemental(ILPA-RS Level2)'!G69</f>
        <v>1538521</v>
      </c>
      <c r="H28" s="392">
        <f>'RS Supplemental(ILPA-RS Level2)'!H69</f>
        <v>4140600</v>
      </c>
      <c r="I28" s="218">
        <f>'RS Supplemental(ILPA-RS Level2)'!I69</f>
        <v>19227400</v>
      </c>
      <c r="J28" s="392">
        <f>'RS Supplemental(ILPA-RS Level2)'!J69</f>
        <v>82424249</v>
      </c>
      <c r="K28" s="220">
        <f>'RS Supplemental(ILPA-RS Level2)'!K69</f>
        <v>0</v>
      </c>
      <c r="L28" s="392">
        <f>'RS Supplemental(ILPA-RS Level2)'!L69</f>
        <v>0</v>
      </c>
      <c r="M28" s="219">
        <f>'RS Supplemental(ILPA-RS Level2)'!M69</f>
        <v>0</v>
      </c>
      <c r="N28" s="221" t="s">
        <v>107</v>
      </c>
      <c r="Q28" s="14"/>
      <c r="R28" s="14"/>
      <c r="S28" s="17"/>
    </row>
    <row r="29" spans="1:19" ht="14.1" hidden="1" customHeight="1" x14ac:dyDescent="0.2">
      <c r="A29" s="36"/>
      <c r="B29" s="492"/>
      <c r="C29" s="493"/>
      <c r="D29" s="117"/>
      <c r="E29" s="119"/>
      <c r="F29" s="393"/>
      <c r="G29" s="320"/>
      <c r="H29" s="393"/>
      <c r="I29" s="118"/>
      <c r="J29" s="393"/>
      <c r="K29" s="494"/>
      <c r="L29" s="495"/>
      <c r="M29" s="496"/>
      <c r="N29" s="12"/>
      <c r="Q29" s="14"/>
      <c r="R29" s="14"/>
      <c r="S29" s="17"/>
    </row>
    <row r="30" spans="1:19" ht="14.1" hidden="1" customHeight="1" x14ac:dyDescent="0.2">
      <c r="A30" s="36"/>
      <c r="B30" s="497"/>
      <c r="C30" s="498"/>
      <c r="D30" s="120"/>
      <c r="E30" s="122"/>
      <c r="F30" s="394"/>
      <c r="G30" s="123"/>
      <c r="H30" s="394"/>
      <c r="I30" s="121"/>
      <c r="J30" s="394"/>
      <c r="K30" s="122"/>
      <c r="L30" s="394"/>
      <c r="M30" s="123"/>
      <c r="N30" s="12"/>
      <c r="Q30" s="14"/>
      <c r="R30" s="14"/>
      <c r="S30" s="17"/>
    </row>
    <row r="31" spans="1:19" ht="14.1" hidden="1" customHeight="1" x14ac:dyDescent="0.2">
      <c r="A31" s="36"/>
      <c r="B31" s="497"/>
      <c r="C31" s="498"/>
      <c r="D31" s="120"/>
      <c r="E31" s="122"/>
      <c r="F31" s="394"/>
      <c r="G31" s="123"/>
      <c r="H31" s="394"/>
      <c r="I31" s="121"/>
      <c r="J31" s="394"/>
      <c r="K31" s="122"/>
      <c r="L31" s="394"/>
      <c r="M31" s="123"/>
      <c r="N31" s="12"/>
      <c r="Q31" s="14"/>
      <c r="R31" s="14"/>
      <c r="S31" s="17"/>
    </row>
    <row r="32" spans="1:19" ht="14.1" hidden="1" customHeight="1" x14ac:dyDescent="0.2">
      <c r="A32" s="36"/>
      <c r="B32" s="497"/>
      <c r="C32" s="498"/>
      <c r="D32" s="120"/>
      <c r="E32" s="122"/>
      <c r="F32" s="394"/>
      <c r="G32" s="123"/>
      <c r="H32" s="394"/>
      <c r="I32" s="121"/>
      <c r="J32" s="394"/>
      <c r="K32" s="122"/>
      <c r="L32" s="394"/>
      <c r="M32" s="123"/>
      <c r="N32" s="12"/>
      <c r="Q32" s="14"/>
      <c r="R32" s="14"/>
      <c r="S32" s="17"/>
    </row>
    <row r="33" spans="1:19" ht="14.1" hidden="1" customHeight="1" x14ac:dyDescent="0.2">
      <c r="A33" s="36"/>
      <c r="B33" s="497"/>
      <c r="C33" s="498"/>
      <c r="D33" s="120"/>
      <c r="E33" s="122"/>
      <c r="F33" s="394"/>
      <c r="G33" s="123"/>
      <c r="H33" s="394"/>
      <c r="I33" s="121"/>
      <c r="J33" s="394"/>
      <c r="K33" s="122"/>
      <c r="L33" s="394"/>
      <c r="M33" s="123"/>
      <c r="N33" s="12"/>
      <c r="Q33" s="14"/>
      <c r="R33" s="14"/>
      <c r="S33" s="17"/>
    </row>
    <row r="34" spans="1:19" ht="14.1" hidden="1" customHeight="1" x14ac:dyDescent="0.2">
      <c r="A34" s="36"/>
      <c r="B34" s="497"/>
      <c r="C34" s="498"/>
      <c r="D34" s="120"/>
      <c r="E34" s="122"/>
      <c r="F34" s="394"/>
      <c r="G34" s="123"/>
      <c r="H34" s="394"/>
      <c r="I34" s="121"/>
      <c r="J34" s="394"/>
      <c r="K34" s="122"/>
      <c r="L34" s="394"/>
      <c r="M34" s="123"/>
      <c r="N34" s="12"/>
      <c r="Q34" s="14"/>
      <c r="R34" s="14"/>
      <c r="S34" s="17"/>
    </row>
    <row r="35" spans="1:19" ht="14.1" hidden="1" customHeight="1" x14ac:dyDescent="0.2">
      <c r="A35" s="36"/>
      <c r="B35" s="497"/>
      <c r="C35" s="498"/>
      <c r="D35" s="120"/>
      <c r="E35" s="122"/>
      <c r="F35" s="394"/>
      <c r="G35" s="123"/>
      <c r="H35" s="394"/>
      <c r="I35" s="121"/>
      <c r="J35" s="394"/>
      <c r="K35" s="122"/>
      <c r="L35" s="394"/>
      <c r="M35" s="123"/>
      <c r="N35" s="12"/>
      <c r="Q35" s="14"/>
      <c r="R35" s="14"/>
      <c r="S35" s="17"/>
    </row>
    <row r="36" spans="1:19" ht="14.1" hidden="1" customHeight="1" x14ac:dyDescent="0.2">
      <c r="A36" s="36"/>
      <c r="B36" s="497"/>
      <c r="C36" s="498"/>
      <c r="D36" s="120"/>
      <c r="E36" s="122"/>
      <c r="F36" s="394"/>
      <c r="G36" s="123"/>
      <c r="H36" s="394"/>
      <c r="I36" s="121"/>
      <c r="J36" s="394"/>
      <c r="K36" s="122"/>
      <c r="L36" s="394"/>
      <c r="M36" s="123"/>
      <c r="N36" s="12"/>
      <c r="Q36" s="14"/>
      <c r="R36" s="14"/>
      <c r="S36" s="17"/>
    </row>
    <row r="37" spans="1:19" ht="14.1" hidden="1" customHeight="1" x14ac:dyDescent="0.2">
      <c r="A37" s="36"/>
      <c r="B37" s="497"/>
      <c r="C37" s="498"/>
      <c r="D37" s="120"/>
      <c r="E37" s="122"/>
      <c r="F37" s="394"/>
      <c r="G37" s="123"/>
      <c r="H37" s="394"/>
      <c r="I37" s="121"/>
      <c r="J37" s="394"/>
      <c r="K37" s="122"/>
      <c r="L37" s="394"/>
      <c r="M37" s="123"/>
      <c r="N37" s="12"/>
      <c r="Q37" s="14"/>
      <c r="R37" s="14"/>
      <c r="S37" s="17"/>
    </row>
    <row r="38" spans="1:19" ht="14.1" hidden="1" customHeight="1" x14ac:dyDescent="0.2">
      <c r="A38" s="36"/>
      <c r="B38" s="497"/>
      <c r="C38" s="498"/>
      <c r="D38" s="120"/>
      <c r="E38" s="122"/>
      <c r="F38" s="394"/>
      <c r="G38" s="123"/>
      <c r="H38" s="394"/>
      <c r="I38" s="121"/>
      <c r="J38" s="394"/>
      <c r="K38" s="122"/>
      <c r="L38" s="394"/>
      <c r="M38" s="123"/>
      <c r="N38" s="12"/>
      <c r="Q38" s="14"/>
      <c r="R38" s="14"/>
      <c r="S38" s="17"/>
    </row>
    <row r="39" spans="1:19" ht="14.1" hidden="1" customHeight="1" x14ac:dyDescent="0.2">
      <c r="A39" s="36"/>
      <c r="B39" s="499" t="s">
        <v>46</v>
      </c>
      <c r="C39" s="502" t="s">
        <v>38</v>
      </c>
      <c r="D39" s="503"/>
      <c r="E39" s="401">
        <f>'RS Supplemental(ILPA-RS Level2)'!E68</f>
        <v>1000</v>
      </c>
      <c r="F39" s="277">
        <f>'RS Supplemental(ILPA-RS Level2)'!F68</f>
        <v>5000</v>
      </c>
      <c r="G39" s="278">
        <f>'RS Supplemental(ILPA-RS Level2)'!G68</f>
        <v>0</v>
      </c>
      <c r="H39" s="277">
        <f>'RS Supplemental(ILPA-RS Level2)'!H68</f>
        <v>250000</v>
      </c>
      <c r="I39" s="277">
        <f>'RS Supplemental(ILPA-RS Level2)'!I68</f>
        <v>2500000</v>
      </c>
      <c r="J39" s="277">
        <f>'RS Supplemental(ILPA-RS Level2)'!J68</f>
        <v>0</v>
      </c>
      <c r="K39" s="401">
        <f>'RS Supplemental(ILPA-RS Level2)'!K68</f>
        <v>0</v>
      </c>
      <c r="L39" s="277">
        <f>'RS Supplemental(ILPA-RS Level2)'!L68</f>
        <v>0</v>
      </c>
      <c r="M39" s="278">
        <f>'RS Supplemental(ILPA-RS Level2)'!M68</f>
        <v>0</v>
      </c>
      <c r="N39" s="221" t="s">
        <v>107</v>
      </c>
      <c r="Q39" s="14"/>
      <c r="R39" s="14"/>
      <c r="S39" s="17"/>
    </row>
    <row r="40" spans="1:19" ht="14.1" hidden="1" customHeight="1" x14ac:dyDescent="0.2">
      <c r="A40" s="36"/>
      <c r="B40" s="500"/>
      <c r="C40" s="504" t="s">
        <v>63</v>
      </c>
      <c r="D40" s="505"/>
      <c r="E40" s="402">
        <f>'RS Supplemental(ILPA-RS Level2)'!E70</f>
        <v>81600</v>
      </c>
      <c r="F40" s="403">
        <f>'RS Supplemental(ILPA-RS Level2)'!F70</f>
        <v>341500</v>
      </c>
      <c r="G40" s="231">
        <f>'RS Supplemental(ILPA-RS Level2)'!G70</f>
        <v>1538521</v>
      </c>
      <c r="H40" s="230">
        <f>'RS Supplemental(ILPA-RS Level2)'!H70</f>
        <v>3890600</v>
      </c>
      <c r="I40" s="230">
        <f>'RS Supplemental(ILPA-RS Level2)'!I70</f>
        <v>16727400</v>
      </c>
      <c r="J40" s="403">
        <f>'RS Supplemental(ILPA-RS Level2)'!J70</f>
        <v>82424249</v>
      </c>
      <c r="K40" s="402">
        <f>'RS Supplemental(ILPA-RS Level2)'!K70</f>
        <v>0</v>
      </c>
      <c r="L40" s="403">
        <f>'RS Supplemental(ILPA-RS Level2)'!L70</f>
        <v>0</v>
      </c>
      <c r="M40" s="231">
        <f>'RS Supplemental(ILPA-RS Level2)'!M70</f>
        <v>0</v>
      </c>
      <c r="N40" s="221" t="s">
        <v>107</v>
      </c>
      <c r="Q40" s="14"/>
      <c r="R40" s="14"/>
      <c r="S40" s="17"/>
    </row>
    <row r="41" spans="1:19" ht="14.1" hidden="1" customHeight="1" x14ac:dyDescent="0.2">
      <c r="A41" s="36"/>
      <c r="B41" s="500"/>
      <c r="C41" s="504" t="s">
        <v>64</v>
      </c>
      <c r="D41" s="505"/>
      <c r="E41" s="207">
        <f>E28</f>
        <v>82600</v>
      </c>
      <c r="F41" s="395">
        <f t="shared" ref="F41:M41" si="2">F28</f>
        <v>346500</v>
      </c>
      <c r="G41" s="94">
        <f t="shared" si="2"/>
        <v>1538521</v>
      </c>
      <c r="H41" s="395">
        <f t="shared" si="2"/>
        <v>4140600</v>
      </c>
      <c r="I41" s="68">
        <f t="shared" si="2"/>
        <v>19227400</v>
      </c>
      <c r="J41" s="395">
        <f t="shared" si="2"/>
        <v>82424249</v>
      </c>
      <c r="K41" s="207">
        <f t="shared" si="2"/>
        <v>0</v>
      </c>
      <c r="L41" s="395">
        <f t="shared" si="2"/>
        <v>0</v>
      </c>
      <c r="M41" s="94">
        <f t="shared" si="2"/>
        <v>0</v>
      </c>
      <c r="N41" s="221" t="s">
        <v>107</v>
      </c>
      <c r="Q41" s="14"/>
      <c r="R41" s="14"/>
      <c r="S41" s="17"/>
    </row>
    <row r="42" spans="1:19" ht="14.1" hidden="1" customHeight="1" x14ac:dyDescent="0.2">
      <c r="A42" s="36"/>
      <c r="B42" s="501"/>
      <c r="C42" s="506" t="s">
        <v>39</v>
      </c>
      <c r="D42" s="507"/>
      <c r="E42" s="208">
        <f>E39+E40-E41</f>
        <v>0</v>
      </c>
      <c r="F42" s="95">
        <f>F39+F40-F41</f>
        <v>0</v>
      </c>
      <c r="G42" s="96">
        <f t="shared" ref="G42:M42" si="3">G39+G40-G41</f>
        <v>0</v>
      </c>
      <c r="H42" s="95">
        <f t="shared" si="3"/>
        <v>0</v>
      </c>
      <c r="I42" s="95">
        <f>I39+I40-I41</f>
        <v>0</v>
      </c>
      <c r="J42" s="95">
        <f>J39+J40-J41</f>
        <v>0</v>
      </c>
      <c r="K42" s="208">
        <f t="shared" si="3"/>
        <v>0</v>
      </c>
      <c r="L42" s="95">
        <f t="shared" si="3"/>
        <v>0</v>
      </c>
      <c r="M42" s="96">
        <f t="shared" si="3"/>
        <v>0</v>
      </c>
      <c r="N42" s="12" t="s">
        <v>10</v>
      </c>
      <c r="Q42" s="14"/>
      <c r="R42" s="14"/>
      <c r="S42" s="17"/>
    </row>
    <row r="43" spans="1:19" ht="14.1" customHeight="1" x14ac:dyDescent="0.2">
      <c r="A43" s="36"/>
      <c r="B43" s="462" t="s">
        <v>65</v>
      </c>
      <c r="C43" s="463"/>
      <c r="D43" s="464"/>
      <c r="E43" s="342">
        <f>E16+E17+E18+E28</f>
        <v>-152900</v>
      </c>
      <c r="F43" s="396">
        <f t="shared" ref="F43:M43" si="4">F16+F17+F18+F28</f>
        <v>-558280</v>
      </c>
      <c r="G43" s="341">
        <f t="shared" si="4"/>
        <v>-5634908</v>
      </c>
      <c r="H43" s="396">
        <f t="shared" si="4"/>
        <v>-7563150</v>
      </c>
      <c r="I43" s="340">
        <f t="shared" si="4"/>
        <v>-23257653</v>
      </c>
      <c r="J43" s="396">
        <f t="shared" si="4"/>
        <v>-273897806</v>
      </c>
      <c r="K43" s="342">
        <f t="shared" si="4"/>
        <v>0</v>
      </c>
      <c r="L43" s="396">
        <f t="shared" si="4"/>
        <v>0</v>
      </c>
      <c r="M43" s="341">
        <f t="shared" si="4"/>
        <v>0</v>
      </c>
      <c r="N43" s="12" t="s">
        <v>10</v>
      </c>
      <c r="O43" s="14"/>
      <c r="P43" s="14"/>
      <c r="Q43" s="17"/>
      <c r="R43" s="14"/>
      <c r="S43" s="17"/>
    </row>
    <row r="44" spans="1:19" ht="14.1" customHeight="1" x14ac:dyDescent="0.2">
      <c r="A44" s="36"/>
      <c r="B44" s="462" t="s">
        <v>12</v>
      </c>
      <c r="C44" s="463"/>
      <c r="D44" s="464"/>
      <c r="E44" s="214">
        <f>+'RS Supplemental(ILPA-RS Level2)'!E82</f>
        <v>0</v>
      </c>
      <c r="F44" s="264">
        <f>+'RS Supplemental(ILPA-RS Level2)'!F82</f>
        <v>7500</v>
      </c>
      <c r="G44" s="213">
        <f>+'RS Supplemental(ILPA-RS Level2)'!G82</f>
        <v>25000</v>
      </c>
      <c r="H44" s="212">
        <f>+'RS Supplemental(ILPA-RS Level2)'!H82</f>
        <v>0</v>
      </c>
      <c r="I44" s="212">
        <f>+'RS Supplemental(ILPA-RS Level2)'!I82</f>
        <v>375000</v>
      </c>
      <c r="J44" s="212">
        <f>+'RS Supplemental(ILPA-RS Level2)'!J82</f>
        <v>1250000</v>
      </c>
      <c r="K44" s="214">
        <f>+'RS Supplemental(ILPA-RS Level2)'!K82</f>
        <v>0</v>
      </c>
      <c r="L44" s="264">
        <f>+'RS Supplemental(ILPA-RS Level2)'!L82</f>
        <v>0</v>
      </c>
      <c r="M44" s="213">
        <f>+'RS Supplemental(ILPA-RS Level2)'!M82</f>
        <v>0</v>
      </c>
      <c r="N44" s="221" t="s">
        <v>107</v>
      </c>
      <c r="O44" s="145"/>
      <c r="P44" s="14"/>
      <c r="Q44" s="17"/>
      <c r="R44" s="14"/>
      <c r="S44" s="17"/>
    </row>
    <row r="45" spans="1:19" ht="14.1" customHeight="1" x14ac:dyDescent="0.2">
      <c r="A45" s="36"/>
      <c r="B45" s="462" t="s">
        <v>2</v>
      </c>
      <c r="C45" s="463"/>
      <c r="D45" s="464"/>
      <c r="E45" s="214">
        <f>+'RS Supplemental(ILPA-RS Level2)'!E83</f>
        <v>500</v>
      </c>
      <c r="F45" s="264">
        <f>+'RS Supplemental(ILPA-RS Level2)'!F83</f>
        <v>1000</v>
      </c>
      <c r="G45" s="213">
        <f>+'RS Supplemental(ILPA-RS Level2)'!G83</f>
        <v>10000</v>
      </c>
      <c r="H45" s="212">
        <f>+'RS Supplemental(ILPA-RS Level2)'!H83</f>
        <v>25037.5</v>
      </c>
      <c r="I45" s="212">
        <f>+'RS Supplemental(ILPA-RS Level2)'!I83</f>
        <v>50075</v>
      </c>
      <c r="J45" s="212">
        <f>+'RS Supplemental(ILPA-RS Level2)'!J83</f>
        <v>500750</v>
      </c>
      <c r="K45" s="214">
        <f>+'RS Supplemental(ILPA-RS Level2)'!K83</f>
        <v>37.5</v>
      </c>
      <c r="L45" s="264">
        <f>+'RS Supplemental(ILPA-RS Level2)'!L83</f>
        <v>75</v>
      </c>
      <c r="M45" s="213">
        <f>+'RS Supplemental(ILPA-RS Level2)'!M83</f>
        <v>750</v>
      </c>
      <c r="N45" s="221" t="s">
        <v>107</v>
      </c>
      <c r="O45" s="14"/>
      <c r="P45" s="112"/>
      <c r="Q45" s="17"/>
      <c r="R45" s="14"/>
      <c r="S45" s="17"/>
    </row>
    <row r="46" spans="1:19" ht="14.1" customHeight="1" x14ac:dyDescent="0.2">
      <c r="A46" s="36"/>
      <c r="B46" s="462" t="s">
        <v>168</v>
      </c>
      <c r="C46" s="463"/>
      <c r="D46" s="464"/>
      <c r="E46" s="214">
        <f>+'RS Supplemental(ILPA-RS Level2)'!E84</f>
        <v>10000</v>
      </c>
      <c r="F46" s="264">
        <f>+'RS Supplemental(ILPA-RS Level2)'!F84</f>
        <v>32380</v>
      </c>
      <c r="G46" s="213">
        <f>+'RS Supplemental(ILPA-RS Level2)'!G84</f>
        <v>233508</v>
      </c>
      <c r="H46" s="212">
        <f>+'RS Supplemental(ILPA-RS Level2)'!H84</f>
        <v>500750</v>
      </c>
      <c r="I46" s="212">
        <f>+'RS Supplemental(ILPA-RS Level2)'!I84</f>
        <v>2503750</v>
      </c>
      <c r="J46" s="212">
        <f>+'RS Supplemental(ILPA-RS Level2)'!J84</f>
        <v>17030000</v>
      </c>
      <c r="K46" s="214">
        <f>+'RS Supplemental(ILPA-RS Level2)'!K84</f>
        <v>750</v>
      </c>
      <c r="L46" s="264">
        <f>+'RS Supplemental(ILPA-RS Level2)'!L84</f>
        <v>3749.9999999999995</v>
      </c>
      <c r="M46" s="213">
        <f>+'RS Supplemental(ILPA-RS Level2)'!M84</f>
        <v>29999.999999999996</v>
      </c>
      <c r="N46" s="221" t="s">
        <v>107</v>
      </c>
      <c r="O46" s="14"/>
      <c r="P46" s="112"/>
      <c r="Q46" s="17"/>
      <c r="R46" s="14"/>
      <c r="S46" s="17"/>
    </row>
    <row r="47" spans="1:19" ht="14.1" customHeight="1" x14ac:dyDescent="0.2">
      <c r="A47" s="36"/>
      <c r="B47" s="462" t="s">
        <v>3</v>
      </c>
      <c r="C47" s="463"/>
      <c r="D47" s="464"/>
      <c r="E47" s="214">
        <f>+'RS Supplemental(ILPA-RS Level2)'!E85</f>
        <v>-2000</v>
      </c>
      <c r="F47" s="264">
        <f>+'RS Supplemental(ILPA-RS Level2)'!F85</f>
        <v>-8000</v>
      </c>
      <c r="G47" s="213">
        <f>+'RS Supplemental(ILPA-RS Level2)'!G85</f>
        <v>-40000</v>
      </c>
      <c r="H47" s="212">
        <f>+'RS Supplemental(ILPA-RS Level2)'!H85</f>
        <v>-100150</v>
      </c>
      <c r="I47" s="212">
        <f>+'RS Supplemental(ILPA-RS Level2)'!I85</f>
        <v>-400600</v>
      </c>
      <c r="J47" s="212">
        <f>+'RS Supplemental(ILPA-RS Level2)'!J85</f>
        <v>-2003000</v>
      </c>
      <c r="K47" s="214">
        <f>+'RS Supplemental(ILPA-RS Level2)'!K85</f>
        <v>-150</v>
      </c>
      <c r="L47" s="264">
        <f>+'RS Supplemental(ILPA-RS Level2)'!L85</f>
        <v>-600</v>
      </c>
      <c r="M47" s="213">
        <f>+'RS Supplemental(ILPA-RS Level2)'!M85</f>
        <v>-3000</v>
      </c>
      <c r="N47" s="221" t="s">
        <v>107</v>
      </c>
      <c r="O47" s="14"/>
      <c r="P47" s="112"/>
      <c r="Q47" s="17"/>
      <c r="R47" s="14"/>
      <c r="S47" s="17"/>
    </row>
    <row r="48" spans="1:19" ht="14.1" customHeight="1" x14ac:dyDescent="0.2">
      <c r="A48" s="36"/>
      <c r="B48" s="489" t="s">
        <v>68</v>
      </c>
      <c r="C48" s="490"/>
      <c r="D48" s="491"/>
      <c r="E48" s="214">
        <f>+'RS Supplemental(ILPA-RS Level2)'!E86</f>
        <v>1000</v>
      </c>
      <c r="F48" s="264">
        <f>+'RS Supplemental(ILPA-RS Level2)'!F86</f>
        <v>3000</v>
      </c>
      <c r="G48" s="213">
        <f>+'RS Supplemental(ILPA-RS Level2)'!G86</f>
        <v>20000</v>
      </c>
      <c r="H48" s="212">
        <f>+'RS Supplemental(ILPA-RS Level2)'!H86</f>
        <v>50075</v>
      </c>
      <c r="I48" s="212">
        <f>+'RS Supplemental(ILPA-RS Level2)'!I86</f>
        <v>150225</v>
      </c>
      <c r="J48" s="212">
        <f>+'RS Supplemental(ILPA-RS Level2)'!J86</f>
        <v>1001500</v>
      </c>
      <c r="K48" s="214">
        <f>+'RS Supplemental(ILPA-RS Level2)'!K86</f>
        <v>75</v>
      </c>
      <c r="L48" s="264">
        <f>+'RS Supplemental(ILPA-RS Level2)'!L86</f>
        <v>224.99999999999997</v>
      </c>
      <c r="M48" s="213">
        <f>+'RS Supplemental(ILPA-RS Level2)'!M86</f>
        <v>1500</v>
      </c>
      <c r="N48" s="221" t="s">
        <v>107</v>
      </c>
      <c r="O48" s="14"/>
      <c r="P48" s="112"/>
      <c r="Q48" s="17"/>
      <c r="R48" s="14"/>
      <c r="S48" s="17"/>
    </row>
    <row r="49" spans="1:19" ht="14.1" customHeight="1" x14ac:dyDescent="0.2">
      <c r="A49" s="36"/>
      <c r="B49" s="483" t="s">
        <v>170</v>
      </c>
      <c r="C49" s="484"/>
      <c r="D49" s="485"/>
      <c r="E49" s="88">
        <f t="shared" ref="E49:M49" si="5">SUM(E43:E48)</f>
        <v>-143400</v>
      </c>
      <c r="F49" s="397">
        <f t="shared" si="5"/>
        <v>-522400</v>
      </c>
      <c r="G49" s="87">
        <f t="shared" si="5"/>
        <v>-5386400</v>
      </c>
      <c r="H49" s="397">
        <f t="shared" si="5"/>
        <v>-7087437.5</v>
      </c>
      <c r="I49" s="86">
        <f t="shared" si="5"/>
        <v>-20579203</v>
      </c>
      <c r="J49" s="397">
        <f t="shared" si="5"/>
        <v>-256118556</v>
      </c>
      <c r="K49" s="88">
        <f t="shared" si="5"/>
        <v>712.5</v>
      </c>
      <c r="L49" s="397">
        <f t="shared" si="5"/>
        <v>3449.9999999999995</v>
      </c>
      <c r="M49" s="87">
        <f t="shared" si="5"/>
        <v>29249.999999999996</v>
      </c>
      <c r="N49" s="12" t="s">
        <v>10</v>
      </c>
      <c r="Q49" s="17"/>
      <c r="R49" s="14"/>
      <c r="S49" s="17"/>
    </row>
    <row r="50" spans="1:19" ht="14.1" customHeight="1" x14ac:dyDescent="0.2">
      <c r="A50" s="36"/>
      <c r="B50" s="483" t="s">
        <v>48</v>
      </c>
      <c r="C50" s="484"/>
      <c r="D50" s="485"/>
      <c r="E50" s="214">
        <f>+'RS Supplemental(ILPA-RS Level2)'!E88</f>
        <v>0</v>
      </c>
      <c r="F50" s="264">
        <f>+'RS Supplemental(ILPA-RS Level2)'!F88</f>
        <v>0</v>
      </c>
      <c r="G50" s="213">
        <f>+'RS Supplemental(ILPA-RS Level2)'!G88</f>
        <v>-40000</v>
      </c>
      <c r="H50" s="212">
        <f>+'RS Supplemental(ILPA-RS Level2)'!H88</f>
        <v>0</v>
      </c>
      <c r="I50" s="212">
        <f>+'RS Supplemental(ILPA-RS Level2)'!I88</f>
        <v>0</v>
      </c>
      <c r="J50" s="212">
        <f>+'RS Supplemental(ILPA-RS Level2)'!J88</f>
        <v>-2000000</v>
      </c>
      <c r="K50" s="214">
        <f>+'RS Supplemental(ILPA-RS Level2)'!K88</f>
        <v>0</v>
      </c>
      <c r="L50" s="264">
        <f>+'RS Supplemental(ILPA-RS Level2)'!L88</f>
        <v>0</v>
      </c>
      <c r="M50" s="213">
        <f>+'RS Supplemental(ILPA-RS Level2)'!M88</f>
        <v>0</v>
      </c>
      <c r="N50" s="221" t="s">
        <v>107</v>
      </c>
      <c r="Q50" s="17"/>
      <c r="R50" s="14"/>
      <c r="S50" s="17"/>
    </row>
    <row r="51" spans="1:19" ht="14.1" customHeight="1" x14ac:dyDescent="0.2">
      <c r="A51" s="36"/>
      <c r="B51" s="483" t="s">
        <v>36</v>
      </c>
      <c r="C51" s="484"/>
      <c r="D51" s="485"/>
      <c r="E51" s="214">
        <f>+'RS Supplemental(ILPA-RS Level2)'!E89</f>
        <v>1000000</v>
      </c>
      <c r="F51" s="264">
        <f>+'RS Supplemental(ILPA-RS Level2)'!F89</f>
        <v>3000000</v>
      </c>
      <c r="G51" s="213">
        <f>+'RS Supplemental(ILPA-RS Level2)'!G89</f>
        <v>15100000</v>
      </c>
      <c r="H51" s="212">
        <f>+'RS Supplemental(ILPA-RS Level2)'!H89</f>
        <v>50075000</v>
      </c>
      <c r="I51" s="212">
        <f>+'RS Supplemental(ILPA-RS Level2)'!I89</f>
        <v>145392253</v>
      </c>
      <c r="J51" s="212">
        <f>+'RS Supplemental(ILPA-RS Level2)'!J89</f>
        <v>887937906</v>
      </c>
      <c r="K51" s="214">
        <f>+'RS Supplemental(ILPA-RS Level2)'!K89</f>
        <v>2575000</v>
      </c>
      <c r="L51" s="264">
        <f>+'RS Supplemental(ILPA-RS Level2)'!L89</f>
        <v>12725000</v>
      </c>
      <c r="M51" s="213">
        <f>+'RS Supplemental(ILPA-RS Level2)'!M89</f>
        <v>175728250</v>
      </c>
      <c r="N51" s="221" t="s">
        <v>107</v>
      </c>
      <c r="Q51" s="17"/>
      <c r="R51" s="14"/>
      <c r="S51" s="17"/>
    </row>
    <row r="52" spans="1:19" ht="14.1" customHeight="1" x14ac:dyDescent="0.2">
      <c r="A52" s="36"/>
      <c r="B52" s="483" t="s">
        <v>28</v>
      </c>
      <c r="C52" s="484"/>
      <c r="D52" s="485"/>
      <c r="E52" s="214">
        <f>+'RS Supplemental(ILPA-RS Level2)'!E90</f>
        <v>1000000</v>
      </c>
      <c r="F52" s="264">
        <f>+'RS Supplemental(ILPA-RS Level2)'!F90</f>
        <v>5000000</v>
      </c>
      <c r="G52" s="213">
        <f>+'RS Supplemental(ILPA-RS Level2)'!G90</f>
        <v>20000000</v>
      </c>
      <c r="H52" s="212">
        <f>+'RS Supplemental(ILPA-RS Level2)'!H90</f>
        <v>62593750</v>
      </c>
      <c r="I52" s="212">
        <f>+'RS Supplemental(ILPA-RS Level2)'!I90</f>
        <v>250375000</v>
      </c>
      <c r="J52" s="212">
        <f>+'RS Supplemental(ILPA-RS Level2)'!J90</f>
        <v>1608000000</v>
      </c>
      <c r="K52" s="214">
        <f>+'RS Supplemental(ILPA-RS Level2)'!K90</f>
        <v>12531160</v>
      </c>
      <c r="L52" s="264">
        <f>+'RS Supplemental(ILPA-RS Level2)'!L90</f>
        <v>75375000</v>
      </c>
      <c r="M52" s="213">
        <f>+'RS Supplemental(ILPA-RS Level2)'!M90</f>
        <v>250500000</v>
      </c>
      <c r="N52" s="221" t="s">
        <v>107</v>
      </c>
      <c r="O52" s="147"/>
      <c r="Q52" s="14"/>
      <c r="R52" s="14"/>
      <c r="S52" s="17"/>
    </row>
    <row r="53" spans="1:19" ht="14.1" customHeight="1" x14ac:dyDescent="0.2">
      <c r="A53" s="36"/>
      <c r="B53" s="483" t="s">
        <v>42</v>
      </c>
      <c r="C53" s="484"/>
      <c r="D53" s="485"/>
      <c r="E53" s="88">
        <f>E11+E14+E49+E50+E51+E52</f>
        <v>45673600</v>
      </c>
      <c r="F53" s="397">
        <f t="shared" ref="F53:M53" si="6">F11+F14+F49+F50+F51+F52</f>
        <v>45673600</v>
      </c>
      <c r="G53" s="87">
        <f t="shared" si="6"/>
        <v>45673600</v>
      </c>
      <c r="H53" s="397">
        <f t="shared" si="6"/>
        <v>2538269349.5</v>
      </c>
      <c r="I53" s="86">
        <f t="shared" si="6"/>
        <v>2538269350</v>
      </c>
      <c r="J53" s="397">
        <f t="shared" si="6"/>
        <v>2538269350</v>
      </c>
      <c r="K53" s="88">
        <f t="shared" si="6"/>
        <v>351707499.5</v>
      </c>
      <c r="L53" s="397">
        <f t="shared" si="6"/>
        <v>351707500</v>
      </c>
      <c r="M53" s="87">
        <f t="shared" si="6"/>
        <v>351707500</v>
      </c>
      <c r="N53" s="12" t="s">
        <v>10</v>
      </c>
      <c r="P53" s="148"/>
      <c r="Q53" s="14"/>
      <c r="R53" s="14"/>
      <c r="S53" s="17"/>
    </row>
    <row r="54" spans="1:19" ht="14.1" customHeight="1" x14ac:dyDescent="0.2">
      <c r="A54" s="36"/>
      <c r="B54" s="575" t="s">
        <v>45</v>
      </c>
      <c r="C54" s="513" t="s">
        <v>56</v>
      </c>
      <c r="D54" s="514"/>
      <c r="E54" s="347">
        <f>+'RS Supplemental(ILPA-RS Level2)'!E92</f>
        <v>-4750000</v>
      </c>
      <c r="F54" s="267">
        <f>+'RS Supplemental(ILPA-RS Level2)'!F92</f>
        <v>-3750000</v>
      </c>
      <c r="G54" s="272">
        <f>+'RS Supplemental(ILPA-RS Level2)'!G92</f>
        <v>0</v>
      </c>
      <c r="H54" s="267">
        <f>+'RS Supplemental(ILPA-RS Level2)'!H92</f>
        <v>0</v>
      </c>
      <c r="I54" s="267">
        <f>+'RS Supplemental(ILPA-RS Level2)'!I92</f>
        <v>0</v>
      </c>
      <c r="J54" s="267">
        <f>+'RS Supplemental(ILPA-RS Level2)'!J92</f>
        <v>0</v>
      </c>
      <c r="K54" s="347">
        <f>+'RS Supplemental(ILPA-RS Level2)'!K92</f>
        <v>337500000</v>
      </c>
      <c r="L54" s="267">
        <f>+'RS Supplemental(ILPA-RS Level2)'!L92</f>
        <v>275000000</v>
      </c>
      <c r="M54" s="272">
        <f>+'RS Supplemental(ILPA-RS Level2)'!M92</f>
        <v>0</v>
      </c>
      <c r="N54" s="221" t="s">
        <v>107</v>
      </c>
      <c r="P54" s="148"/>
      <c r="Q54" s="19"/>
      <c r="R54" s="19"/>
      <c r="S54" s="19"/>
    </row>
    <row r="55" spans="1:19" ht="14.1" customHeight="1" x14ac:dyDescent="0.2">
      <c r="A55" s="36"/>
      <c r="B55" s="576"/>
      <c r="C55" s="515" t="s">
        <v>43</v>
      </c>
      <c r="D55" s="516"/>
      <c r="E55" s="211">
        <f>+'RS Supplemental(ILPA-RS Level2)'!E93</f>
        <v>50000</v>
      </c>
      <c r="F55" s="268">
        <f>+'RS Supplemental(ILPA-RS Level2)'!F93</f>
        <v>250000</v>
      </c>
      <c r="G55" s="210">
        <f>+'RS Supplemental(ILPA-RS Level2)'!G93</f>
        <v>1250000</v>
      </c>
      <c r="H55" s="209">
        <f>+'RS Supplemental(ILPA-RS Level2)'!H93</f>
        <v>0</v>
      </c>
      <c r="I55" s="209">
        <f>+'RS Supplemental(ILPA-RS Level2)'!I93</f>
        <v>0</v>
      </c>
      <c r="J55" s="209">
        <f>+'RS Supplemental(ILPA-RS Level2)'!J93</f>
        <v>0</v>
      </c>
      <c r="K55" s="211">
        <f>+'RS Supplemental(ILPA-RS Level2)'!K93</f>
        <v>-2500000</v>
      </c>
      <c r="L55" s="268">
        <f>+'RS Supplemental(ILPA-RS Level2)'!L93</f>
        <v>-12500000</v>
      </c>
      <c r="M55" s="210">
        <f>+'RS Supplemental(ILPA-RS Level2)'!M93</f>
        <v>-75000000</v>
      </c>
      <c r="N55" s="221" t="s">
        <v>107</v>
      </c>
      <c r="P55" s="148"/>
      <c r="Q55" s="19"/>
      <c r="R55" s="19"/>
      <c r="S55" s="19"/>
    </row>
    <row r="56" spans="1:19" ht="14.1" customHeight="1" x14ac:dyDescent="0.2">
      <c r="A56" s="36"/>
      <c r="B56" s="576"/>
      <c r="C56" s="515" t="s">
        <v>57</v>
      </c>
      <c r="D56" s="516"/>
      <c r="E56" s="211">
        <f>+'RS Supplemental(ILPA-RS Level2)'!E94</f>
        <v>-300000</v>
      </c>
      <c r="F56" s="268">
        <f>+'RS Supplemental(ILPA-RS Level2)'!F94</f>
        <v>-1500000</v>
      </c>
      <c r="G56" s="210">
        <f>+'RS Supplemental(ILPA-RS Level2)'!G94</f>
        <v>-6250000</v>
      </c>
      <c r="H56" s="209">
        <f>+'RS Supplemental(ILPA-RS Level2)'!H94</f>
        <v>0</v>
      </c>
      <c r="I56" s="209">
        <f>+'RS Supplemental(ILPA-RS Level2)'!I94</f>
        <v>0</v>
      </c>
      <c r="J56" s="209">
        <f>+'RS Supplemental(ILPA-RS Level2)'!J94</f>
        <v>0</v>
      </c>
      <c r="K56" s="211">
        <f>+'RS Supplemental(ILPA-RS Level2)'!K94</f>
        <v>15000000</v>
      </c>
      <c r="L56" s="268">
        <f>+'RS Supplemental(ILPA-RS Level2)'!L94</f>
        <v>87500000</v>
      </c>
      <c r="M56" s="210">
        <f>+'RS Supplemental(ILPA-RS Level2)'!M94</f>
        <v>425000000</v>
      </c>
      <c r="N56" s="221" t="s">
        <v>107</v>
      </c>
      <c r="P56" s="148"/>
      <c r="Q56" s="19"/>
      <c r="R56" s="19"/>
      <c r="S56" s="19"/>
    </row>
    <row r="57" spans="1:19" ht="14.1" customHeight="1" x14ac:dyDescent="0.2">
      <c r="A57" s="36"/>
      <c r="B57" s="576"/>
      <c r="C57" s="517" t="s">
        <v>58</v>
      </c>
      <c r="D57" s="518"/>
      <c r="E57" s="80">
        <f>SUM(E54:E56)</f>
        <v>-5000000</v>
      </c>
      <c r="F57" s="390">
        <f t="shared" ref="F57:M57" si="7">SUM(F54:F56)</f>
        <v>-5000000</v>
      </c>
      <c r="G57" s="79">
        <f t="shared" si="7"/>
        <v>-5000000</v>
      </c>
      <c r="H57" s="390">
        <f t="shared" si="7"/>
        <v>0</v>
      </c>
      <c r="I57" s="78">
        <f t="shared" si="7"/>
        <v>0</v>
      </c>
      <c r="J57" s="390">
        <f t="shared" si="7"/>
        <v>0</v>
      </c>
      <c r="K57" s="80">
        <f t="shared" si="7"/>
        <v>350000000</v>
      </c>
      <c r="L57" s="390">
        <f t="shared" si="7"/>
        <v>350000000</v>
      </c>
      <c r="M57" s="79">
        <f t="shared" si="7"/>
        <v>350000000</v>
      </c>
      <c r="N57" s="348" t="s">
        <v>10</v>
      </c>
      <c r="P57" s="148"/>
      <c r="Q57" s="19"/>
      <c r="R57" s="19"/>
      <c r="S57" s="19"/>
    </row>
    <row r="58" spans="1:19" ht="14.1" customHeight="1" thickBot="1" x14ac:dyDescent="0.25">
      <c r="A58" s="36"/>
      <c r="B58" s="577"/>
      <c r="C58" s="578" t="s">
        <v>59</v>
      </c>
      <c r="D58" s="579"/>
      <c r="E58" s="351">
        <f>E53-E57</f>
        <v>50673600</v>
      </c>
      <c r="F58" s="349">
        <f t="shared" ref="F58:M58" si="8">F53-F57</f>
        <v>50673600</v>
      </c>
      <c r="G58" s="350">
        <f t="shared" si="8"/>
        <v>50673600</v>
      </c>
      <c r="H58" s="349">
        <f t="shared" si="8"/>
        <v>2538269349.5</v>
      </c>
      <c r="I58" s="349">
        <f t="shared" si="8"/>
        <v>2538269350</v>
      </c>
      <c r="J58" s="349">
        <f t="shared" si="8"/>
        <v>2538269350</v>
      </c>
      <c r="K58" s="351">
        <f t="shared" si="8"/>
        <v>1707499.5</v>
      </c>
      <c r="L58" s="349">
        <f t="shared" si="8"/>
        <v>1707500</v>
      </c>
      <c r="M58" s="350">
        <f t="shared" si="8"/>
        <v>1707500</v>
      </c>
      <c r="N58" s="348" t="s">
        <v>10</v>
      </c>
      <c r="P58" s="149"/>
      <c r="Q58" s="19"/>
      <c r="R58" s="19"/>
      <c r="S58" s="19"/>
    </row>
    <row r="59" spans="1:19" ht="14.1" customHeight="1" x14ac:dyDescent="0.2">
      <c r="A59" s="36"/>
      <c r="B59" s="426"/>
      <c r="C59" s="427"/>
      <c r="D59" s="418"/>
      <c r="E59" s="429">
        <f>+E58-'RS Supplemental(ILPA-RS Level2)'!E96</f>
        <v>0</v>
      </c>
      <c r="F59" s="429">
        <f>+F58-'RS Supplemental(ILPA-RS Level2)'!F96</f>
        <v>0</v>
      </c>
      <c r="G59" s="429">
        <f>+G58-'RS Supplemental(ILPA-RS Level2)'!G96</f>
        <v>0</v>
      </c>
      <c r="H59" s="429">
        <f>+H58-'RS Supplemental(ILPA-RS Level2)'!H96</f>
        <v>0</v>
      </c>
      <c r="I59" s="429">
        <f>+I58-'RS Supplemental(ILPA-RS Level2)'!I96</f>
        <v>0</v>
      </c>
      <c r="J59" s="429">
        <f>+J58-'RS Supplemental(ILPA-RS Level2)'!J96</f>
        <v>0</v>
      </c>
      <c r="K59" s="429">
        <f>+K58-'RS Supplemental(ILPA-RS Level2)'!K96</f>
        <v>0</v>
      </c>
      <c r="L59" s="429">
        <f>+L58-'RS Supplemental(ILPA-RS Level2)'!L96</f>
        <v>0</v>
      </c>
      <c r="M59" s="429">
        <f>+M58-'RS Supplemental(ILPA-RS Level2)'!M96</f>
        <v>0</v>
      </c>
      <c r="N59" s="428" t="s">
        <v>276</v>
      </c>
      <c r="P59" s="149"/>
      <c r="Q59" s="19"/>
      <c r="R59" s="19"/>
      <c r="S59" s="19"/>
    </row>
    <row r="60" spans="1:19" ht="14.1" customHeight="1" thickBot="1" x14ac:dyDescent="0.25">
      <c r="A60" s="36"/>
      <c r="B60" s="20"/>
      <c r="C60" s="21"/>
      <c r="D60" s="22"/>
      <c r="E60" s="23"/>
      <c r="F60" s="23"/>
      <c r="G60" s="23"/>
      <c r="H60" s="23"/>
      <c r="I60" s="23"/>
      <c r="J60" s="23"/>
      <c r="K60" s="23"/>
      <c r="L60" s="23"/>
      <c r="M60" s="23"/>
      <c r="N60" s="12"/>
      <c r="P60" s="149"/>
      <c r="Q60" s="19"/>
      <c r="R60" s="19"/>
      <c r="S60" s="19"/>
    </row>
    <row r="61" spans="1:19" s="16" customFormat="1" ht="16.350000000000001" customHeight="1" thickBot="1" x14ac:dyDescent="0.25">
      <c r="A61" s="37"/>
      <c r="B61" s="456" t="s">
        <v>51</v>
      </c>
      <c r="C61" s="457"/>
      <c r="D61" s="458"/>
      <c r="E61" s="508" t="str">
        <f>E10</f>
        <v>LP #5's Allocation of Total Fund</v>
      </c>
      <c r="F61" s="509"/>
      <c r="G61" s="510"/>
      <c r="H61" s="508" t="str">
        <f>H10</f>
        <v>Total Fund (incl. GP Allocation)</v>
      </c>
      <c r="I61" s="509"/>
      <c r="J61" s="510"/>
      <c r="K61" s="508" t="str">
        <f>K10</f>
        <v>GP's Allocation of Total Fund</v>
      </c>
      <c r="L61" s="509"/>
      <c r="M61" s="510"/>
      <c r="N61" s="293"/>
      <c r="O61" s="1"/>
      <c r="P61" s="149"/>
      <c r="Q61" s="24"/>
      <c r="R61" s="24"/>
      <c r="S61" s="25"/>
    </row>
    <row r="62" spans="1:19" ht="14.1" customHeight="1" x14ac:dyDescent="0.2">
      <c r="A62" s="36"/>
      <c r="B62" s="511" t="s">
        <v>4</v>
      </c>
      <c r="C62" s="512"/>
      <c r="D62" s="512"/>
      <c r="E62" s="338">
        <f>+'RS Supplemental(ILPA-RS Level2)'!E100</f>
        <v>50000000</v>
      </c>
      <c r="F62" s="368">
        <f>+'RS Supplemental(ILPA-RS Level2)'!F100</f>
        <v>50000000</v>
      </c>
      <c r="G62" s="369">
        <f>+'RS Supplemental(ILPA-RS Level2)'!G100</f>
        <v>50000000</v>
      </c>
      <c r="H62" s="366">
        <f>+'RS Supplemental(ILPA-RS Level2)'!H100</f>
        <v>2503750000</v>
      </c>
      <c r="I62" s="368">
        <f>+'RS Supplemental(ILPA-RS Level2)'!I100</f>
        <v>2503750000</v>
      </c>
      <c r="J62" s="369">
        <f>+'RS Supplemental(ILPA-RS Level2)'!J100</f>
        <v>2503750000</v>
      </c>
      <c r="K62" s="366">
        <f>+'RS Supplemental(ILPA-RS Level2)'!K100</f>
        <v>3750000</v>
      </c>
      <c r="L62" s="368">
        <f>+'RS Supplemental(ILPA-RS Level2)'!L100</f>
        <v>3750000</v>
      </c>
      <c r="M62" s="369">
        <f>+'RS Supplemental(ILPA-RS Level2)'!M100</f>
        <v>3750000</v>
      </c>
      <c r="N62" s="221" t="s">
        <v>107</v>
      </c>
    </row>
    <row r="63" spans="1:19" ht="14.1" customHeight="1" x14ac:dyDescent="0.2">
      <c r="A63" s="36"/>
      <c r="B63" s="519" t="s">
        <v>8</v>
      </c>
      <c r="C63" s="520"/>
      <c r="D63" s="521"/>
      <c r="E63" s="370">
        <f>+'RS Supplemental(ILPA-RS Level2)'!E101</f>
        <v>18500000</v>
      </c>
      <c r="F63" s="367">
        <f>+'RS Supplemental(ILPA-RS Level2)'!F101</f>
        <v>23500000</v>
      </c>
      <c r="G63" s="371">
        <f>+'RS Supplemental(ILPA-RS Level2)'!G101</f>
        <v>50000000</v>
      </c>
      <c r="H63" s="375">
        <f>+'RS Supplemental(ILPA-RS Level2)'!H101</f>
        <v>926387500</v>
      </c>
      <c r="I63" s="367">
        <f>+'RS Supplemental(ILPA-RS Level2)'!I101</f>
        <v>1176762500</v>
      </c>
      <c r="J63" s="371">
        <f>+'RS Supplemental(ILPA-RS Level2)'!J101</f>
        <v>2503750000</v>
      </c>
      <c r="K63" s="375">
        <f>+'RS Supplemental(ILPA-RS Level2)'!K101</f>
        <v>1387500</v>
      </c>
      <c r="L63" s="367">
        <f>+'RS Supplemental(ILPA-RS Level2)'!L101</f>
        <v>1762499.9999999998</v>
      </c>
      <c r="M63" s="371">
        <f>+'RS Supplemental(ILPA-RS Level2)'!M101</f>
        <v>3750000</v>
      </c>
      <c r="N63" s="221" t="s">
        <v>107</v>
      </c>
      <c r="O63" s="16"/>
      <c r="P63" s="16"/>
    </row>
    <row r="64" spans="1:19" ht="14.1" customHeight="1" x14ac:dyDescent="0.2">
      <c r="A64" s="36"/>
      <c r="B64" s="462" t="s">
        <v>50</v>
      </c>
      <c r="C64" s="463"/>
      <c r="D64" s="522"/>
      <c r="E64" s="370">
        <f>+'RS Supplemental(ILPA-RS Level2)'!E102</f>
        <v>0</v>
      </c>
      <c r="F64" s="367">
        <f>+'RS Supplemental(ILPA-RS Level2)'!F102</f>
        <v>-5000000</v>
      </c>
      <c r="G64" s="371">
        <f>+'RS Supplemental(ILPA-RS Level2)'!G102</f>
        <v>-35000000</v>
      </c>
      <c r="H64" s="375">
        <f>+'RS Supplemental(ILPA-RS Level2)'!H102</f>
        <v>0</v>
      </c>
      <c r="I64" s="367">
        <f>+'RS Supplemental(ILPA-RS Level2)'!I102</f>
        <v>-250375000</v>
      </c>
      <c r="J64" s="371">
        <f>+'RS Supplemental(ILPA-RS Level2)'!J102</f>
        <v>-1752625000</v>
      </c>
      <c r="K64" s="375">
        <f>+'RS Supplemental(ILPA-RS Level2)'!K102</f>
        <v>0</v>
      </c>
      <c r="L64" s="367">
        <f>+'RS Supplemental(ILPA-RS Level2)'!L102</f>
        <v>-375000</v>
      </c>
      <c r="M64" s="371">
        <f>+'RS Supplemental(ILPA-RS Level2)'!M102</f>
        <v>-2625000</v>
      </c>
      <c r="N64" s="221" t="s">
        <v>107</v>
      </c>
    </row>
    <row r="65" spans="1:16" ht="14.1" customHeight="1" x14ac:dyDescent="0.2">
      <c r="A65" s="36"/>
      <c r="B65" s="462" t="s">
        <v>5</v>
      </c>
      <c r="C65" s="463"/>
      <c r="D65" s="522"/>
      <c r="E65" s="370">
        <f>+'RS Supplemental(ILPA-RS Level2)'!E103</f>
        <v>0</v>
      </c>
      <c r="F65" s="367">
        <f>+'RS Supplemental(ILPA-RS Level2)'!F103</f>
        <v>0</v>
      </c>
      <c r="G65" s="371">
        <f>+'RS Supplemental(ILPA-RS Level2)'!G103</f>
        <v>4000000</v>
      </c>
      <c r="H65" s="375">
        <f>+'RS Supplemental(ILPA-RS Level2)'!H103</f>
        <v>0</v>
      </c>
      <c r="I65" s="367">
        <f>+'RS Supplemental(ILPA-RS Level2)'!I103</f>
        <v>0</v>
      </c>
      <c r="J65" s="371">
        <f>+'RS Supplemental(ILPA-RS Level2)'!J103</f>
        <v>200300000</v>
      </c>
      <c r="K65" s="375">
        <f>+'RS Supplemental(ILPA-RS Level2)'!K103</f>
        <v>0</v>
      </c>
      <c r="L65" s="367">
        <f>+'RS Supplemental(ILPA-RS Level2)'!L103</f>
        <v>0</v>
      </c>
      <c r="M65" s="371">
        <f>+'RS Supplemental(ILPA-RS Level2)'!M103</f>
        <v>300000</v>
      </c>
      <c r="N65" s="221" t="s">
        <v>107</v>
      </c>
    </row>
    <row r="66" spans="1:16" ht="14.1" customHeight="1" x14ac:dyDescent="0.2">
      <c r="A66" s="36"/>
      <c r="B66" s="462" t="s">
        <v>49</v>
      </c>
      <c r="C66" s="463"/>
      <c r="D66" s="522"/>
      <c r="E66" s="370">
        <f>+'RS Supplemental(ILPA-RS Level2)'!E104</f>
        <v>0</v>
      </c>
      <c r="F66" s="367">
        <f>+'RS Supplemental(ILPA-RS Level2)'!F104</f>
        <v>0</v>
      </c>
      <c r="G66" s="371">
        <f>+'RS Supplemental(ILPA-RS Level2)'!G104</f>
        <v>0</v>
      </c>
      <c r="H66" s="375">
        <f>+'RS Supplemental(ILPA-RS Level2)'!H104</f>
        <v>0</v>
      </c>
      <c r="I66" s="367">
        <f>+'RS Supplemental(ILPA-RS Level2)'!I104</f>
        <v>0</v>
      </c>
      <c r="J66" s="371">
        <f>+'RS Supplemental(ILPA-RS Level2)'!J104</f>
        <v>0</v>
      </c>
      <c r="K66" s="375">
        <f>+'RS Supplemental(ILPA-RS Level2)'!K104</f>
        <v>0</v>
      </c>
      <c r="L66" s="367">
        <f>+'RS Supplemental(ILPA-RS Level2)'!L104</f>
        <v>0</v>
      </c>
      <c r="M66" s="371">
        <f>+'RS Supplemental(ILPA-RS Level2)'!M104</f>
        <v>0</v>
      </c>
      <c r="N66" s="221" t="s">
        <v>107</v>
      </c>
    </row>
    <row r="67" spans="1:16" ht="14.1" customHeight="1" x14ac:dyDescent="0.2">
      <c r="A67" s="36"/>
      <c r="B67" s="462" t="s">
        <v>6</v>
      </c>
      <c r="C67" s="463"/>
      <c r="D67" s="522"/>
      <c r="E67" s="370">
        <f>+'RS Supplemental(ILPA-RS Level2)'!E105</f>
        <v>0</v>
      </c>
      <c r="F67" s="367">
        <f>+'RS Supplemental(ILPA-RS Level2)'!F105</f>
        <v>0</v>
      </c>
      <c r="G67" s="371">
        <f>+'RS Supplemental(ILPA-RS Level2)'!G105</f>
        <v>-500000</v>
      </c>
      <c r="H67" s="375">
        <f>+'RS Supplemental(ILPA-RS Level2)'!H105</f>
        <v>0</v>
      </c>
      <c r="I67" s="367">
        <f>+'RS Supplemental(ILPA-RS Level2)'!I105</f>
        <v>0</v>
      </c>
      <c r="J67" s="371">
        <f>+'RS Supplemental(ILPA-RS Level2)'!J105</f>
        <v>-25037500</v>
      </c>
      <c r="K67" s="375">
        <f>+'RS Supplemental(ILPA-RS Level2)'!K105</f>
        <v>0</v>
      </c>
      <c r="L67" s="367">
        <f>+'RS Supplemental(ILPA-RS Level2)'!L105</f>
        <v>0</v>
      </c>
      <c r="M67" s="371">
        <f>+'RS Supplemental(ILPA-RS Level2)'!M105</f>
        <v>-37500</v>
      </c>
      <c r="N67" s="221" t="s">
        <v>107</v>
      </c>
    </row>
    <row r="68" spans="1:16" ht="14.1" customHeight="1" thickBot="1" x14ac:dyDescent="0.25">
      <c r="A68" s="36"/>
      <c r="B68" s="523" t="s">
        <v>7</v>
      </c>
      <c r="C68" s="524"/>
      <c r="D68" s="524"/>
      <c r="E68" s="372">
        <f>+'RS Supplemental(ILPA-RS Level2)'!E106</f>
        <v>18500000</v>
      </c>
      <c r="F68" s="373">
        <f>+'RS Supplemental(ILPA-RS Level2)'!F106</f>
        <v>18500000</v>
      </c>
      <c r="G68" s="374">
        <f>+'RS Supplemental(ILPA-RS Level2)'!G106</f>
        <v>18500000</v>
      </c>
      <c r="H68" s="376">
        <f>+'RS Supplemental(ILPA-RS Level2)'!H106</f>
        <v>926387500</v>
      </c>
      <c r="I68" s="373">
        <f>+'RS Supplemental(ILPA-RS Level2)'!I106</f>
        <v>926387500</v>
      </c>
      <c r="J68" s="374">
        <f>+'RS Supplemental(ILPA-RS Level2)'!J106</f>
        <v>926387500</v>
      </c>
      <c r="K68" s="376">
        <f>+'RS Supplemental(ILPA-RS Level2)'!K106</f>
        <v>1387500</v>
      </c>
      <c r="L68" s="373">
        <f>+'RS Supplemental(ILPA-RS Level2)'!L106</f>
        <v>1387499.9999999998</v>
      </c>
      <c r="M68" s="374">
        <f>+'RS Supplemental(ILPA-RS Level2)'!M106</f>
        <v>1387500</v>
      </c>
      <c r="N68" s="221" t="s">
        <v>107</v>
      </c>
    </row>
    <row r="69" spans="1:16" ht="14.1" customHeight="1" thickBot="1" x14ac:dyDescent="0.25">
      <c r="A69" s="36"/>
      <c r="B69" s="26"/>
      <c r="C69" s="26"/>
      <c r="D69" s="26"/>
      <c r="E69" s="23"/>
      <c r="F69" s="23"/>
      <c r="G69" s="23"/>
      <c r="H69" s="23"/>
      <c r="I69" s="23"/>
      <c r="J69" s="23"/>
      <c r="K69" s="23"/>
      <c r="L69" s="23"/>
      <c r="M69" s="23"/>
      <c r="N69" s="12"/>
      <c r="O69" s="12"/>
      <c r="P69" s="12"/>
    </row>
    <row r="70" spans="1:16" s="16" customFormat="1" ht="16.350000000000001" customHeight="1" thickBot="1" x14ac:dyDescent="0.25">
      <c r="A70" s="37"/>
      <c r="B70" s="539" t="s">
        <v>273</v>
      </c>
      <c r="C70" s="540"/>
      <c r="D70" s="541"/>
      <c r="E70" s="542" t="str">
        <f>E10</f>
        <v>LP #5's Allocation of Total Fund</v>
      </c>
      <c r="F70" s="543"/>
      <c r="G70" s="544"/>
      <c r="H70" s="542" t="str">
        <f>H10</f>
        <v>Total Fund (incl. GP Allocation)</v>
      </c>
      <c r="I70" s="543"/>
      <c r="J70" s="544"/>
      <c r="K70" s="542" t="str">
        <f>K10</f>
        <v>GP's Allocation of Total Fund</v>
      </c>
      <c r="L70" s="543"/>
      <c r="M70" s="544"/>
      <c r="N70" s="293"/>
      <c r="O70" s="12"/>
      <c r="P70" s="12"/>
    </row>
    <row r="71" spans="1:16" s="16" customFormat="1" ht="14.1" customHeight="1" x14ac:dyDescent="0.2">
      <c r="A71" s="37"/>
      <c r="B71" s="545" t="s">
        <v>54</v>
      </c>
      <c r="C71" s="546"/>
      <c r="D71" s="546"/>
      <c r="E71" s="378">
        <f>+'RS Supplemental(ILPA-RS Level2)'!E110</f>
        <v>1250000</v>
      </c>
      <c r="F71" s="379">
        <f>+'RS Supplemental(ILPA-RS Level2)'!F110</f>
        <v>1250000</v>
      </c>
      <c r="G71" s="380">
        <f>+'RS Supplemental(ILPA-RS Level2)'!G110</f>
        <v>1250000</v>
      </c>
      <c r="H71" s="381">
        <f>+'RS Supplemental(ILPA-RS Level2)'!H110</f>
        <v>0</v>
      </c>
      <c r="I71" s="382">
        <f>+'RS Supplemental(ILPA-RS Level2)'!I110</f>
        <v>0</v>
      </c>
      <c r="J71" s="383">
        <f>+'RS Supplemental(ILPA-RS Level2)'!J110</f>
        <v>0</v>
      </c>
      <c r="K71" s="379">
        <f>+'RS Supplemental(ILPA-RS Level2)'!K110</f>
        <v>75000000</v>
      </c>
      <c r="L71" s="379">
        <f>+'RS Supplemental(ILPA-RS Level2)'!L110</f>
        <v>75000000</v>
      </c>
      <c r="M71" s="380">
        <f>+'RS Supplemental(ILPA-RS Level2)'!M110</f>
        <v>75000000</v>
      </c>
      <c r="N71" s="221" t="s">
        <v>107</v>
      </c>
      <c r="O71" s="12"/>
      <c r="P71" s="12"/>
    </row>
    <row r="72" spans="1:16" s="16" customFormat="1" ht="14.1" customHeight="1" x14ac:dyDescent="0.2">
      <c r="A72" s="37"/>
      <c r="B72" s="529" t="s">
        <v>55</v>
      </c>
      <c r="C72" s="530"/>
      <c r="D72" s="530"/>
      <c r="E72" s="214">
        <f>+'RS Supplemental(ILPA-RS Level2)'!E111</f>
        <v>250000</v>
      </c>
      <c r="F72" s="264">
        <f>+'RS Supplemental(ILPA-RS Level2)'!F111</f>
        <v>250000</v>
      </c>
      <c r="G72" s="213">
        <f>+'RS Supplemental(ILPA-RS Level2)'!G111</f>
        <v>250000</v>
      </c>
      <c r="H72" s="384">
        <f>+'RS Supplemental(ILPA-RS Level2)'!H111</f>
        <v>0</v>
      </c>
      <c r="I72" s="385">
        <f>+'RS Supplemental(ILPA-RS Level2)'!I111</f>
        <v>0</v>
      </c>
      <c r="J72" s="386">
        <f>+'RS Supplemental(ILPA-RS Level2)'!J111</f>
        <v>0</v>
      </c>
      <c r="K72" s="264">
        <f>+'RS Supplemental(ILPA-RS Level2)'!K111</f>
        <v>15000000</v>
      </c>
      <c r="L72" s="264">
        <f>+'RS Supplemental(ILPA-RS Level2)'!L111</f>
        <v>15000000</v>
      </c>
      <c r="M72" s="213">
        <f>+'RS Supplemental(ILPA-RS Level2)'!M111</f>
        <v>15000000</v>
      </c>
      <c r="N72" s="221" t="s">
        <v>107</v>
      </c>
    </row>
    <row r="73" spans="1:16" s="16" customFormat="1" ht="14.1" customHeight="1" x14ac:dyDescent="0.2">
      <c r="A73" s="37"/>
      <c r="B73" s="525" t="s">
        <v>47</v>
      </c>
      <c r="C73" s="526"/>
      <c r="D73" s="526"/>
      <c r="E73" s="214">
        <f>+'RS Supplemental(ILPA-RS Level2)'!E112</f>
        <v>0</v>
      </c>
      <c r="F73" s="264">
        <f>+'RS Supplemental(ILPA-RS Level2)'!F112</f>
        <v>0</v>
      </c>
      <c r="G73" s="213">
        <f>+'RS Supplemental(ILPA-RS Level2)'!G112</f>
        <v>0</v>
      </c>
      <c r="H73" s="384">
        <f>+'RS Supplemental(ILPA-RS Level2)'!H112</f>
        <v>0</v>
      </c>
      <c r="I73" s="385">
        <f>+'RS Supplemental(ILPA-RS Level2)'!I112</f>
        <v>0</v>
      </c>
      <c r="J73" s="386">
        <f>+'RS Supplemental(ILPA-RS Level2)'!J112</f>
        <v>0</v>
      </c>
      <c r="K73" s="264">
        <f>+'RS Supplemental(ILPA-RS Level2)'!K112</f>
        <v>0</v>
      </c>
      <c r="L73" s="264">
        <f>+'RS Supplemental(ILPA-RS Level2)'!L112</f>
        <v>0</v>
      </c>
      <c r="M73" s="213">
        <f>+'RS Supplemental(ILPA-RS Level2)'!M112</f>
        <v>0</v>
      </c>
      <c r="N73" s="221" t="s">
        <v>107</v>
      </c>
    </row>
    <row r="74" spans="1:16" s="16" customFormat="1" ht="14.1" customHeight="1" x14ac:dyDescent="0.2">
      <c r="A74" s="37"/>
      <c r="B74" s="525" t="s">
        <v>174</v>
      </c>
      <c r="C74" s="526"/>
      <c r="D74" s="526"/>
      <c r="E74" s="214">
        <f>+'RS Supplemental(ILPA-RS Level2)'!E113</f>
        <v>50000</v>
      </c>
      <c r="F74" s="264">
        <f>+'RS Supplemental(ILPA-RS Level2)'!F113</f>
        <v>200000</v>
      </c>
      <c r="G74" s="213">
        <f>+'RS Supplemental(ILPA-RS Level2)'!G113</f>
        <v>1000000</v>
      </c>
      <c r="H74" s="384">
        <f>+'RS Supplemental(ILPA-RS Level2)'!H113</f>
        <v>2503750</v>
      </c>
      <c r="I74" s="385">
        <f>+'RS Supplemental(ILPA-RS Level2)'!I113</f>
        <v>10015000</v>
      </c>
      <c r="J74" s="386">
        <f>+'RS Supplemental(ILPA-RS Level2)'!J113</f>
        <v>50075000</v>
      </c>
      <c r="K74" s="527"/>
      <c r="L74" s="527"/>
      <c r="M74" s="528"/>
      <c r="N74" s="221" t="s">
        <v>107</v>
      </c>
    </row>
    <row r="75" spans="1:16" s="16" customFormat="1" ht="14.1" customHeight="1" x14ac:dyDescent="0.2">
      <c r="A75" s="37"/>
      <c r="B75" s="529" t="s">
        <v>31</v>
      </c>
      <c r="C75" s="530"/>
      <c r="D75" s="530"/>
      <c r="E75" s="211">
        <f>+'RS Supplemental(ILPA-RS Level2)'!E114</f>
        <v>2500</v>
      </c>
      <c r="F75" s="268">
        <f>+'RS Supplemental(ILPA-RS Level2)'!F114</f>
        <v>10000</v>
      </c>
      <c r="G75" s="210">
        <f>+'RS Supplemental(ILPA-RS Level2)'!G114</f>
        <v>58000</v>
      </c>
      <c r="H75" s="384">
        <f>+'RS Supplemental(ILPA-RS Level2)'!H114</f>
        <v>125187.5</v>
      </c>
      <c r="I75" s="385">
        <f>+'RS Supplemental(ILPA-RS Level2)'!I114</f>
        <v>500750</v>
      </c>
      <c r="J75" s="386">
        <f>+'RS Supplemental(ILPA-RS Level2)'!J114</f>
        <v>2904350</v>
      </c>
      <c r="K75" s="527"/>
      <c r="L75" s="527"/>
      <c r="M75" s="528"/>
      <c r="N75" s="221" t="s">
        <v>107</v>
      </c>
    </row>
    <row r="76" spans="1:16" s="16" customFormat="1" ht="14.1" customHeight="1" thickBot="1" x14ac:dyDescent="0.25">
      <c r="A76" s="37"/>
      <c r="B76" s="531" t="s">
        <v>37</v>
      </c>
      <c r="C76" s="532"/>
      <c r="D76" s="532"/>
      <c r="E76" s="269">
        <f>+'RS Supplemental(ILPA-RS Level2)'!E115</f>
        <v>0</v>
      </c>
      <c r="F76" s="270">
        <f>+'RS Supplemental(ILPA-RS Level2)'!F115</f>
        <v>0</v>
      </c>
      <c r="G76" s="271">
        <f>+'RS Supplemental(ILPA-RS Level2)'!G115</f>
        <v>0</v>
      </c>
      <c r="H76" s="387">
        <f>+'RS Supplemental(ILPA-RS Level2)'!H115</f>
        <v>0</v>
      </c>
      <c r="I76" s="388">
        <f>+'RS Supplemental(ILPA-RS Level2)'!I115</f>
        <v>0</v>
      </c>
      <c r="J76" s="389">
        <f>+'RS Supplemental(ILPA-RS Level2)'!J115</f>
        <v>0</v>
      </c>
      <c r="K76" s="527"/>
      <c r="L76" s="527"/>
      <c r="M76" s="528"/>
      <c r="N76" s="221" t="s">
        <v>107</v>
      </c>
    </row>
    <row r="77" spans="1:16" ht="14.1" customHeight="1" x14ac:dyDescent="0.2">
      <c r="A77" s="36"/>
      <c r="B77" s="533" t="s">
        <v>173</v>
      </c>
      <c r="C77" s="534"/>
      <c r="D77" s="534"/>
      <c r="E77" s="534"/>
      <c r="F77" s="534"/>
      <c r="G77" s="534"/>
      <c r="H77" s="534"/>
      <c r="I77" s="534"/>
      <c r="J77" s="534"/>
      <c r="K77" s="534"/>
      <c r="L77" s="534"/>
      <c r="M77" s="535"/>
      <c r="N77" s="549"/>
      <c r="O77" s="16"/>
      <c r="P77" s="16"/>
    </row>
    <row r="78" spans="1:16" ht="16.350000000000001" customHeight="1" thickBot="1" x14ac:dyDescent="0.25">
      <c r="A78" s="36"/>
      <c r="B78" s="536"/>
      <c r="C78" s="537"/>
      <c r="D78" s="537"/>
      <c r="E78" s="537"/>
      <c r="F78" s="537"/>
      <c r="G78" s="537"/>
      <c r="H78" s="537"/>
      <c r="I78" s="537"/>
      <c r="J78" s="537"/>
      <c r="K78" s="537"/>
      <c r="L78" s="537"/>
      <c r="M78" s="538"/>
      <c r="N78" s="549"/>
      <c r="O78" s="16"/>
      <c r="P78" s="16"/>
    </row>
    <row r="79" spans="1:16" s="16" customFormat="1" ht="16.350000000000001" customHeight="1" thickBot="1" x14ac:dyDescent="0.25">
      <c r="A79" s="37"/>
      <c r="B79" s="456" t="s">
        <v>27</v>
      </c>
      <c r="C79" s="550"/>
      <c r="D79" s="551"/>
      <c r="E79" s="552" t="s">
        <v>18</v>
      </c>
      <c r="F79" s="553"/>
      <c r="G79" s="554"/>
      <c r="H79" s="542" t="s">
        <v>44</v>
      </c>
      <c r="I79" s="543"/>
      <c r="J79" s="544"/>
      <c r="K79" s="542" t="s">
        <v>66</v>
      </c>
      <c r="L79" s="543"/>
      <c r="M79" s="544"/>
      <c r="N79" s="293"/>
      <c r="O79" s="12"/>
      <c r="P79" s="12"/>
    </row>
    <row r="80" spans="1:16" ht="14.1" customHeight="1" x14ac:dyDescent="0.2">
      <c r="A80" s="36"/>
      <c r="B80" s="555" t="s">
        <v>22</v>
      </c>
      <c r="C80" s="557" t="s">
        <v>29</v>
      </c>
      <c r="D80" s="558"/>
      <c r="E80" s="56">
        <f>-(E16+E17)</f>
        <v>187500</v>
      </c>
      <c r="F80" s="57">
        <f>-(F16+F17)</f>
        <v>750000</v>
      </c>
      <c r="G80" s="57">
        <f>-(G16+G17)</f>
        <v>6625000</v>
      </c>
      <c r="H80" s="56">
        <f>-(H16+H17-K16-K17)</f>
        <v>9375000</v>
      </c>
      <c r="I80" s="57">
        <f>-(I16+I17-L16-L17)</f>
        <v>37500000</v>
      </c>
      <c r="J80" s="58">
        <f>-(J16+J17-M16-M17)</f>
        <v>331250000</v>
      </c>
      <c r="K80" s="559"/>
      <c r="L80" s="559"/>
      <c r="M80" s="560"/>
      <c r="N80" s="12" t="s">
        <v>10</v>
      </c>
    </row>
    <row r="81" spans="1:16" ht="14.1" customHeight="1" x14ac:dyDescent="0.2">
      <c r="A81" s="36"/>
      <c r="B81" s="555"/>
      <c r="C81" s="480" t="s">
        <v>23</v>
      </c>
      <c r="D81" s="481"/>
      <c r="E81" s="211">
        <f>'RS Supplemental(ILPA-RS Level2)'!E120</f>
        <v>1000</v>
      </c>
      <c r="F81" s="209">
        <f>'RS Supplemental(ILPA-RS Level2)'!F120</f>
        <v>4000</v>
      </c>
      <c r="G81" s="209">
        <f>'RS Supplemental(ILPA-RS Level2)'!G120</f>
        <v>30000</v>
      </c>
      <c r="H81" s="211">
        <f>'RS Supplemental(ILPA-RS Level2)'!H120</f>
        <v>50075</v>
      </c>
      <c r="I81" s="209">
        <f>'RS Supplemental(ILPA-RS Level2)'!I120</f>
        <v>200300</v>
      </c>
      <c r="J81" s="210">
        <f>'RS Supplemental(ILPA-RS Level2)'!J120</f>
        <v>1502250</v>
      </c>
      <c r="K81" s="561"/>
      <c r="L81" s="561"/>
      <c r="M81" s="562"/>
      <c r="N81" s="221" t="s">
        <v>107</v>
      </c>
      <c r="O81" s="16"/>
      <c r="P81" s="16"/>
    </row>
    <row r="82" spans="1:16" ht="14.1" customHeight="1" x14ac:dyDescent="0.2">
      <c r="A82" s="36"/>
      <c r="B82" s="555"/>
      <c r="C82" s="480" t="s">
        <v>40</v>
      </c>
      <c r="D82" s="481"/>
      <c r="E82" s="62">
        <f t="shared" ref="E82:J82" si="9">-E28</f>
        <v>-82600</v>
      </c>
      <c r="F82" s="63">
        <f t="shared" si="9"/>
        <v>-346500</v>
      </c>
      <c r="G82" s="63">
        <f t="shared" si="9"/>
        <v>-1538521</v>
      </c>
      <c r="H82" s="62">
        <f t="shared" si="9"/>
        <v>-4140600</v>
      </c>
      <c r="I82" s="63">
        <f t="shared" si="9"/>
        <v>-19227400</v>
      </c>
      <c r="J82" s="64">
        <f t="shared" si="9"/>
        <v>-82424249</v>
      </c>
      <c r="K82" s="561"/>
      <c r="L82" s="561"/>
      <c r="M82" s="562"/>
      <c r="N82" s="12" t="s">
        <v>10</v>
      </c>
    </row>
    <row r="83" spans="1:16" ht="14.1" customHeight="1" x14ac:dyDescent="0.2">
      <c r="A83" s="36"/>
      <c r="B83" s="555"/>
      <c r="C83" s="480" t="s">
        <v>26</v>
      </c>
      <c r="D83" s="481"/>
      <c r="E83" s="214">
        <f>'RS Supplemental(ILPA-RS Level2)'!E130</f>
        <v>0</v>
      </c>
      <c r="F83" s="212">
        <f>'RS Supplemental(ILPA-RS Level2)'!F130</f>
        <v>0</v>
      </c>
      <c r="G83" s="212">
        <f>'RS Supplemental(ILPA-RS Level2)'!G130</f>
        <v>0</v>
      </c>
      <c r="H83" s="214">
        <f>'RS Supplemental(ILPA-RS Level2)'!H130</f>
        <v>0</v>
      </c>
      <c r="I83" s="212">
        <f>'RS Supplemental(ILPA-RS Level2)'!I130</f>
        <v>0</v>
      </c>
      <c r="J83" s="213">
        <f>'RS Supplemental(ILPA-RS Level2)'!J130</f>
        <v>0</v>
      </c>
      <c r="K83" s="561"/>
      <c r="L83" s="561"/>
      <c r="M83" s="562"/>
      <c r="N83" s="221" t="s">
        <v>107</v>
      </c>
    </row>
    <row r="84" spans="1:16" ht="14.1" customHeight="1" thickBot="1" x14ac:dyDescent="0.25">
      <c r="A84" s="36"/>
      <c r="B84" s="556"/>
      <c r="C84" s="593" t="s">
        <v>57</v>
      </c>
      <c r="D84" s="594"/>
      <c r="E84" s="65">
        <f>-E56</f>
        <v>300000</v>
      </c>
      <c r="F84" s="66">
        <f>-F56</f>
        <v>1500000</v>
      </c>
      <c r="G84" s="66">
        <f>-G56</f>
        <v>6250000</v>
      </c>
      <c r="H84" s="65">
        <f>K56</f>
        <v>15000000</v>
      </c>
      <c r="I84" s="66">
        <f>L56</f>
        <v>87500000</v>
      </c>
      <c r="J84" s="67">
        <f>M56</f>
        <v>425000000</v>
      </c>
      <c r="K84" s="563"/>
      <c r="L84" s="563"/>
      <c r="M84" s="564"/>
      <c r="N84" s="12" t="s">
        <v>10</v>
      </c>
    </row>
    <row r="85" spans="1:16" ht="22.7" customHeight="1" x14ac:dyDescent="0.2">
      <c r="A85" s="110"/>
      <c r="B85" s="565" t="s">
        <v>171</v>
      </c>
      <c r="C85" s="477" t="s">
        <v>172</v>
      </c>
      <c r="D85" s="479"/>
      <c r="E85" s="214">
        <f>'RS Supplemental(ILPA-RS Level2)'!E132</f>
        <v>80600</v>
      </c>
      <c r="F85" s="212">
        <f>'RS Supplemental(ILPA-RS Level2)'!F132</f>
        <v>350500</v>
      </c>
      <c r="G85" s="212">
        <f>'RS Supplemental(ILPA-RS Level2)'!G132</f>
        <v>1611277</v>
      </c>
      <c r="H85" s="214">
        <f>'RS Supplemental(ILPA-RS Level2)'!H132</f>
        <v>3792500</v>
      </c>
      <c r="I85" s="212">
        <f>'RS Supplemental(ILPA-RS Level2)'!I132</f>
        <v>17475000</v>
      </c>
      <c r="J85" s="213">
        <f>'RS Supplemental(ILPA-RS Level2)'!J132</f>
        <v>86164062</v>
      </c>
      <c r="K85" s="47">
        <f>'RS Supplemental(ILPA-RS Level2)'!K132</f>
        <v>947225</v>
      </c>
      <c r="L85" s="48">
        <f>'RS Supplemental(ILPA-RS Level2)'!L132</f>
        <v>4342500</v>
      </c>
      <c r="M85" s="49">
        <f>'RS Supplemental(ILPA-RS Level2)'!M132</f>
        <v>21334765</v>
      </c>
      <c r="N85" s="221" t="s">
        <v>107</v>
      </c>
    </row>
    <row r="86" spans="1:16" ht="13.5" hidden="1" customHeight="1" x14ac:dyDescent="0.2">
      <c r="A86" s="36"/>
      <c r="B86" s="555"/>
      <c r="C86" s="547"/>
      <c r="D86" s="548"/>
      <c r="E86" s="100"/>
      <c r="F86" s="101"/>
      <c r="G86" s="101"/>
      <c r="H86" s="100"/>
      <c r="I86" s="101"/>
      <c r="J86" s="102"/>
      <c r="K86" s="100"/>
      <c r="L86" s="101"/>
      <c r="M86" s="102"/>
      <c r="N86" s="221"/>
    </row>
    <row r="87" spans="1:16" ht="14.1" hidden="1" customHeight="1" x14ac:dyDescent="0.2">
      <c r="A87" s="36"/>
      <c r="B87" s="555"/>
      <c r="C87" s="547"/>
      <c r="D87" s="548"/>
      <c r="E87" s="100"/>
      <c r="F87" s="101"/>
      <c r="G87" s="101"/>
      <c r="H87" s="100"/>
      <c r="I87" s="101"/>
      <c r="J87" s="102"/>
      <c r="K87" s="100"/>
      <c r="L87" s="101"/>
      <c r="M87" s="102"/>
      <c r="N87" s="221"/>
    </row>
    <row r="88" spans="1:16" ht="14.1" hidden="1" customHeight="1" x14ac:dyDescent="0.2">
      <c r="A88" s="36"/>
      <c r="B88" s="555"/>
      <c r="C88" s="547"/>
      <c r="D88" s="548"/>
      <c r="E88" s="100"/>
      <c r="F88" s="101"/>
      <c r="G88" s="101"/>
      <c r="H88" s="100"/>
      <c r="I88" s="101"/>
      <c r="J88" s="102"/>
      <c r="K88" s="100"/>
      <c r="L88" s="101"/>
      <c r="M88" s="102"/>
      <c r="N88" s="221"/>
    </row>
    <row r="89" spans="1:16" ht="14.1" hidden="1" customHeight="1" x14ac:dyDescent="0.2">
      <c r="A89" s="36"/>
      <c r="B89" s="555"/>
      <c r="C89" s="547"/>
      <c r="D89" s="548"/>
      <c r="E89" s="100"/>
      <c r="F89" s="101"/>
      <c r="G89" s="101"/>
      <c r="H89" s="100"/>
      <c r="I89" s="101"/>
      <c r="J89" s="102"/>
      <c r="K89" s="100"/>
      <c r="L89" s="101"/>
      <c r="M89" s="102"/>
      <c r="N89" s="221"/>
    </row>
    <row r="90" spans="1:16" ht="14.1" hidden="1" customHeight="1" x14ac:dyDescent="0.2">
      <c r="A90" s="36"/>
      <c r="B90" s="555"/>
      <c r="C90" s="547"/>
      <c r="D90" s="548"/>
      <c r="E90" s="100"/>
      <c r="F90" s="101"/>
      <c r="G90" s="101"/>
      <c r="H90" s="100"/>
      <c r="I90" s="101"/>
      <c r="J90" s="102"/>
      <c r="K90" s="100"/>
      <c r="L90" s="101"/>
      <c r="M90" s="102"/>
      <c r="N90" s="221"/>
    </row>
    <row r="91" spans="1:16" ht="14.1" hidden="1" customHeight="1" x14ac:dyDescent="0.2">
      <c r="A91" s="36"/>
      <c r="B91" s="555"/>
      <c r="C91" s="547"/>
      <c r="D91" s="548"/>
      <c r="E91" s="100"/>
      <c r="F91" s="101"/>
      <c r="G91" s="101"/>
      <c r="H91" s="100"/>
      <c r="I91" s="101"/>
      <c r="J91" s="102"/>
      <c r="K91" s="100"/>
      <c r="L91" s="101"/>
      <c r="M91" s="102"/>
      <c r="N91" s="221"/>
    </row>
    <row r="92" spans="1:16" ht="14.1" hidden="1" customHeight="1" x14ac:dyDescent="0.2">
      <c r="A92" s="36"/>
      <c r="B92" s="555"/>
      <c r="C92" s="547"/>
      <c r="D92" s="548"/>
      <c r="E92" s="100"/>
      <c r="F92" s="101"/>
      <c r="G92" s="101"/>
      <c r="H92" s="100"/>
      <c r="I92" s="101"/>
      <c r="J92" s="102"/>
      <c r="K92" s="100"/>
      <c r="L92" s="101"/>
      <c r="M92" s="102"/>
      <c r="N92" s="221"/>
    </row>
    <row r="93" spans="1:16" ht="14.1" customHeight="1" thickBot="1" x14ac:dyDescent="0.25">
      <c r="A93" s="36"/>
      <c r="B93" s="556"/>
      <c r="C93" s="586" t="s">
        <v>25</v>
      </c>
      <c r="D93" s="587"/>
      <c r="E93" s="52">
        <f>'RS Supplemental(ILPA-RS Level2)'!E145</f>
        <v>5000</v>
      </c>
      <c r="F93" s="50">
        <f>'RS Supplemental(ILPA-RS Level2)'!F145</f>
        <v>15000</v>
      </c>
      <c r="G93" s="50">
        <f>'RS Supplemental(ILPA-RS Level2)'!G145</f>
        <v>62200</v>
      </c>
      <c r="H93" s="52">
        <f>'RS Supplemental(ILPA-RS Level2)'!H145</f>
        <v>200000</v>
      </c>
      <c r="I93" s="50">
        <f>'RS Supplemental(ILPA-RS Level2)'!I145</f>
        <v>600000</v>
      </c>
      <c r="J93" s="50">
        <f>'RS Supplemental(ILPA-RS Level2)'!J145</f>
        <v>248800</v>
      </c>
      <c r="K93" s="52">
        <f>'RS Supplemental(ILPA-RS Level2)'!K145</f>
        <v>8000</v>
      </c>
      <c r="L93" s="50">
        <f>'RS Supplemental(ILPA-RS Level2)'!L145</f>
        <v>19500</v>
      </c>
      <c r="M93" s="51">
        <f>'RS Supplemental(ILPA-RS Level2)'!M145</f>
        <v>88500</v>
      </c>
      <c r="N93" s="221" t="s">
        <v>107</v>
      </c>
    </row>
    <row r="94" spans="1:16" s="16" customFormat="1" ht="14.1" customHeight="1" thickBot="1" x14ac:dyDescent="0.25">
      <c r="A94" s="37"/>
      <c r="B94" s="588" t="s">
        <v>20</v>
      </c>
      <c r="C94" s="589"/>
      <c r="D94" s="590"/>
      <c r="E94" s="53">
        <f>SUM(E80:E85, E93)</f>
        <v>491500</v>
      </c>
      <c r="F94" s="54">
        <f t="shared" ref="F94:M94" si="10">SUM(F80:F85, F93)</f>
        <v>2273000</v>
      </c>
      <c r="G94" s="55">
        <f t="shared" si="10"/>
        <v>13039956</v>
      </c>
      <c r="H94" s="53">
        <f t="shared" si="10"/>
        <v>24276975</v>
      </c>
      <c r="I94" s="54">
        <f t="shared" si="10"/>
        <v>124047900</v>
      </c>
      <c r="J94" s="55">
        <f t="shared" si="10"/>
        <v>761740863</v>
      </c>
      <c r="K94" s="53">
        <f t="shared" si="10"/>
        <v>955225</v>
      </c>
      <c r="L94" s="54">
        <f t="shared" si="10"/>
        <v>4362000</v>
      </c>
      <c r="M94" s="55">
        <f t="shared" si="10"/>
        <v>21423265</v>
      </c>
      <c r="N94" s="293" t="s">
        <v>10</v>
      </c>
      <c r="O94" s="1"/>
      <c r="P94" s="1"/>
    </row>
    <row r="95" spans="1:16" ht="14.1" customHeight="1" x14ac:dyDescent="0.2">
      <c r="A95" s="36"/>
      <c r="C95" s="16"/>
      <c r="D95" s="16"/>
      <c r="E95" s="27"/>
      <c r="F95" s="27"/>
      <c r="G95" s="27"/>
      <c r="H95" s="27"/>
      <c r="I95" s="27"/>
      <c r="J95" s="27"/>
      <c r="K95" s="27"/>
      <c r="L95" s="27"/>
      <c r="M95" s="27"/>
    </row>
    <row r="96" spans="1:16" s="16" customFormat="1" ht="14.1" customHeight="1" x14ac:dyDescent="0.2">
      <c r="A96" s="37"/>
      <c r="B96" s="570" t="s">
        <v>33</v>
      </c>
      <c r="C96" s="570"/>
      <c r="D96" s="570"/>
      <c r="E96" s="570"/>
      <c r="F96" s="570"/>
      <c r="G96" s="570"/>
      <c r="H96" s="570"/>
      <c r="I96" s="570"/>
      <c r="J96" s="570"/>
      <c r="K96" s="570"/>
      <c r="L96" s="570"/>
      <c r="M96" s="570"/>
      <c r="N96" s="15"/>
    </row>
    <row r="97" spans="1:16" ht="28.35" customHeight="1" x14ac:dyDescent="0.2">
      <c r="A97" s="36"/>
      <c r="B97" s="591" t="s">
        <v>60</v>
      </c>
      <c r="C97" s="591"/>
      <c r="D97" s="591"/>
      <c r="E97" s="591"/>
      <c r="F97" s="591"/>
      <c r="G97" s="591"/>
      <c r="H97" s="591"/>
      <c r="I97" s="591"/>
      <c r="J97" s="591"/>
      <c r="K97" s="591"/>
      <c r="L97" s="591"/>
      <c r="M97" s="591"/>
    </row>
    <row r="98" spans="1:16" ht="42" customHeight="1" x14ac:dyDescent="0.2">
      <c r="A98" s="36"/>
      <c r="B98" s="592" t="s">
        <v>67</v>
      </c>
      <c r="C98" s="592"/>
      <c r="D98" s="592"/>
      <c r="E98" s="592"/>
      <c r="F98" s="592"/>
      <c r="G98" s="592"/>
      <c r="H98" s="592"/>
      <c r="I98" s="592"/>
      <c r="J98" s="592"/>
      <c r="K98" s="592"/>
      <c r="L98" s="592"/>
      <c r="M98" s="592"/>
      <c r="O98" s="16"/>
      <c r="P98" s="16"/>
    </row>
    <row r="99" spans="1:16" ht="17.45" customHeight="1" x14ac:dyDescent="0.2">
      <c r="A99" s="36"/>
      <c r="B99" s="570" t="s">
        <v>53</v>
      </c>
      <c r="C99" s="570"/>
      <c r="D99" s="570"/>
      <c r="E99" s="570"/>
      <c r="F99" s="570"/>
      <c r="G99" s="570"/>
      <c r="H99" s="570"/>
      <c r="I99" s="570"/>
      <c r="J99" s="570"/>
      <c r="K99" s="570"/>
      <c r="L99" s="570"/>
      <c r="M99" s="570"/>
    </row>
    <row r="100" spans="1:16" ht="18.600000000000001" customHeight="1" x14ac:dyDescent="0.2">
      <c r="A100" s="36"/>
      <c r="B100" s="580" t="s">
        <v>69</v>
      </c>
      <c r="C100" s="570"/>
      <c r="D100" s="570"/>
      <c r="E100" s="570"/>
      <c r="F100" s="570"/>
      <c r="G100" s="570"/>
      <c r="H100" s="570"/>
      <c r="I100" s="570"/>
      <c r="J100" s="570"/>
      <c r="K100" s="570"/>
      <c r="L100" s="570"/>
      <c r="M100" s="570"/>
    </row>
    <row r="101" spans="1:16" ht="14.1" customHeight="1" x14ac:dyDescent="0.2">
      <c r="A101" s="36"/>
      <c r="B101" s="570"/>
      <c r="C101" s="570"/>
      <c r="D101" s="570"/>
      <c r="E101" s="570"/>
      <c r="F101" s="570"/>
      <c r="G101" s="570"/>
      <c r="H101" s="570"/>
      <c r="I101" s="570"/>
      <c r="J101" s="570"/>
      <c r="K101" s="570"/>
      <c r="L101" s="570"/>
      <c r="M101" s="570"/>
    </row>
    <row r="102" spans="1:16" ht="15" hidden="1" customHeight="1" thickBot="1" x14ac:dyDescent="0.25">
      <c r="A102" s="36"/>
      <c r="B102" s="581" t="s">
        <v>70</v>
      </c>
      <c r="C102" s="582"/>
      <c r="D102" s="28"/>
      <c r="E102" s="28"/>
      <c r="F102" s="28"/>
      <c r="G102" s="28"/>
      <c r="H102" s="28"/>
      <c r="I102" s="28"/>
      <c r="J102" s="28"/>
      <c r="K102" s="28"/>
      <c r="L102" s="28"/>
      <c r="M102" s="28"/>
    </row>
    <row r="103" spans="1:16" ht="15" customHeight="1" thickBot="1" x14ac:dyDescent="0.25">
      <c r="A103" s="36"/>
      <c r="B103" s="29"/>
      <c r="C103" s="29"/>
      <c r="D103" s="28"/>
      <c r="E103" s="28"/>
      <c r="F103" s="28"/>
      <c r="G103" s="28"/>
      <c r="H103" s="28"/>
      <c r="I103" s="28"/>
      <c r="J103" s="28"/>
      <c r="K103" s="28"/>
      <c r="L103" s="28"/>
      <c r="M103" s="28"/>
    </row>
    <row r="104" spans="1:16" ht="15.75" customHeight="1" x14ac:dyDescent="0.2">
      <c r="A104" s="36"/>
      <c r="B104" s="583" t="s">
        <v>61</v>
      </c>
      <c r="C104" s="584"/>
      <c r="D104" s="584"/>
      <c r="E104" s="584"/>
      <c r="F104" s="584"/>
      <c r="G104" s="584"/>
      <c r="H104" s="584"/>
      <c r="I104" s="584"/>
      <c r="J104" s="584"/>
      <c r="K104" s="584"/>
      <c r="L104" s="584"/>
      <c r="M104" s="585"/>
    </row>
    <row r="105" spans="1:16" x14ac:dyDescent="0.2">
      <c r="A105" s="36"/>
      <c r="B105" s="569" t="s">
        <v>62</v>
      </c>
      <c r="C105" s="570"/>
      <c r="D105" s="570"/>
      <c r="E105" s="570"/>
      <c r="F105" s="570"/>
      <c r="G105" s="570"/>
      <c r="H105" s="570"/>
      <c r="I105" s="570"/>
      <c r="J105" s="570"/>
      <c r="K105" s="570"/>
      <c r="L105" s="570"/>
      <c r="M105" s="571"/>
    </row>
    <row r="106" spans="1:16" x14ac:dyDescent="0.2">
      <c r="A106" s="36"/>
      <c r="B106" s="566"/>
      <c r="C106" s="567"/>
      <c r="D106" s="567"/>
      <c r="E106" s="567"/>
      <c r="F106" s="567"/>
      <c r="G106" s="567"/>
      <c r="H106" s="567"/>
      <c r="I106" s="567"/>
      <c r="J106" s="567"/>
      <c r="K106" s="567"/>
      <c r="L106" s="567"/>
      <c r="M106" s="568"/>
    </row>
    <row r="107" spans="1:16" x14ac:dyDescent="0.2">
      <c r="A107" s="36"/>
      <c r="B107" s="566"/>
      <c r="C107" s="567"/>
      <c r="D107" s="567"/>
      <c r="E107" s="567"/>
      <c r="F107" s="567"/>
      <c r="G107" s="567"/>
      <c r="H107" s="567"/>
      <c r="I107" s="567"/>
      <c r="J107" s="567"/>
      <c r="K107" s="567"/>
      <c r="L107" s="567"/>
      <c r="M107" s="568"/>
    </row>
    <row r="108" spans="1:16" x14ac:dyDescent="0.2">
      <c r="A108" s="36"/>
      <c r="B108" s="569"/>
      <c r="C108" s="570"/>
      <c r="D108" s="570"/>
      <c r="E108" s="570"/>
      <c r="F108" s="570"/>
      <c r="G108" s="570"/>
      <c r="H108" s="570"/>
      <c r="I108" s="570"/>
      <c r="J108" s="570"/>
      <c r="K108" s="570"/>
      <c r="L108" s="570"/>
      <c r="M108" s="571"/>
    </row>
    <row r="109" spans="1:16" ht="15.75" customHeight="1" thickBot="1" x14ac:dyDescent="0.25">
      <c r="A109" s="36"/>
      <c r="B109" s="572"/>
      <c r="C109" s="573"/>
      <c r="D109" s="573"/>
      <c r="E109" s="573"/>
      <c r="F109" s="573"/>
      <c r="G109" s="573"/>
      <c r="H109" s="573"/>
      <c r="I109" s="573"/>
      <c r="J109" s="573"/>
      <c r="K109" s="573"/>
      <c r="L109" s="573"/>
      <c r="M109" s="574"/>
    </row>
  </sheetData>
  <sheetProtection algorithmName="SHA-512" hashValue="Slp0iHs9qndVo9rLGK/FZUKpPpi1282oQ8XphsMQaXVfmiRyQCU4m36EYmYOUyi1ofyee4jR5zS3g1y0F5bREA==" saltValue="YVWfOMrtWOmdii0vcXlmLw==" spinCount="100000" sheet="1" objects="1" scenarios="1"/>
  <mergeCells count="122">
    <mergeCell ref="B106:M106"/>
    <mergeCell ref="B107:M107"/>
    <mergeCell ref="B108:M108"/>
    <mergeCell ref="B109:M109"/>
    <mergeCell ref="B54:B58"/>
    <mergeCell ref="C58:D58"/>
    <mergeCell ref="B99:M99"/>
    <mergeCell ref="B100:M100"/>
    <mergeCell ref="B101:M101"/>
    <mergeCell ref="B102:C102"/>
    <mergeCell ref="B104:M104"/>
    <mergeCell ref="B105:M105"/>
    <mergeCell ref="C92:D92"/>
    <mergeCell ref="C93:D93"/>
    <mergeCell ref="B94:D94"/>
    <mergeCell ref="B96:M96"/>
    <mergeCell ref="B97:M97"/>
    <mergeCell ref="B98:M98"/>
    <mergeCell ref="C83:D83"/>
    <mergeCell ref="C84:D84"/>
    <mergeCell ref="C85:D85"/>
    <mergeCell ref="C86:D86"/>
    <mergeCell ref="C87:D87"/>
    <mergeCell ref="C88:D88"/>
    <mergeCell ref="C89:D89"/>
    <mergeCell ref="C90:D90"/>
    <mergeCell ref="C91:D91"/>
    <mergeCell ref="N77:N78"/>
    <mergeCell ref="B79:D79"/>
    <mergeCell ref="E79:G79"/>
    <mergeCell ref="H79:J79"/>
    <mergeCell ref="K79:M79"/>
    <mergeCell ref="B80:B84"/>
    <mergeCell ref="C80:D80"/>
    <mergeCell ref="K80:M84"/>
    <mergeCell ref="C81:D81"/>
    <mergeCell ref="C82:D82"/>
    <mergeCell ref="B85:B93"/>
    <mergeCell ref="B73:D73"/>
    <mergeCell ref="B74:D74"/>
    <mergeCell ref="K74:M76"/>
    <mergeCell ref="B75:D75"/>
    <mergeCell ref="B76:D76"/>
    <mergeCell ref="B77:M78"/>
    <mergeCell ref="B70:D70"/>
    <mergeCell ref="E70:G70"/>
    <mergeCell ref="H70:J70"/>
    <mergeCell ref="K70:M70"/>
    <mergeCell ref="B71:D71"/>
    <mergeCell ref="B72:D72"/>
    <mergeCell ref="B63:D63"/>
    <mergeCell ref="B64:D64"/>
    <mergeCell ref="B65:D65"/>
    <mergeCell ref="B66:D66"/>
    <mergeCell ref="B67:D67"/>
    <mergeCell ref="B68:D68"/>
    <mergeCell ref="B61:D61"/>
    <mergeCell ref="E61:G61"/>
    <mergeCell ref="H61:J61"/>
    <mergeCell ref="K61:M61"/>
    <mergeCell ref="B62:D62"/>
    <mergeCell ref="B49:D49"/>
    <mergeCell ref="B50:D50"/>
    <mergeCell ref="B51:D51"/>
    <mergeCell ref="B52:D52"/>
    <mergeCell ref="B53:D53"/>
    <mergeCell ref="C54:D54"/>
    <mergeCell ref="C55:D55"/>
    <mergeCell ref="C56:D56"/>
    <mergeCell ref="C57:D57"/>
    <mergeCell ref="B43:D43"/>
    <mergeCell ref="B44:D44"/>
    <mergeCell ref="B45:D45"/>
    <mergeCell ref="B46:D46"/>
    <mergeCell ref="B47:D47"/>
    <mergeCell ref="B48:D48"/>
    <mergeCell ref="B34:C34"/>
    <mergeCell ref="B35:C35"/>
    <mergeCell ref="B36:C36"/>
    <mergeCell ref="B37:C37"/>
    <mergeCell ref="B38:C38"/>
    <mergeCell ref="B39:B42"/>
    <mergeCell ref="C39:D39"/>
    <mergeCell ref="C40:D40"/>
    <mergeCell ref="C41:D41"/>
    <mergeCell ref="C42:D42"/>
    <mergeCell ref="B29:C29"/>
    <mergeCell ref="K29:M29"/>
    <mergeCell ref="B30:C30"/>
    <mergeCell ref="B31:C31"/>
    <mergeCell ref="B32:C32"/>
    <mergeCell ref="B33:C33"/>
    <mergeCell ref="B23:D23"/>
    <mergeCell ref="B24:D24"/>
    <mergeCell ref="B25:D25"/>
    <mergeCell ref="B26:D26"/>
    <mergeCell ref="B27:D27"/>
    <mergeCell ref="B28:D28"/>
    <mergeCell ref="B18:D18"/>
    <mergeCell ref="E15:G15"/>
    <mergeCell ref="H15:J15"/>
    <mergeCell ref="K15:M15"/>
    <mergeCell ref="B19:D19"/>
    <mergeCell ref="B20:D20"/>
    <mergeCell ref="B21:D21"/>
    <mergeCell ref="B22:D22"/>
    <mergeCell ref="B11:D11"/>
    <mergeCell ref="B12:D12"/>
    <mergeCell ref="B13:D13"/>
    <mergeCell ref="B14:D14"/>
    <mergeCell ref="B15:D15"/>
    <mergeCell ref="B16:D16"/>
    <mergeCell ref="B1:J1"/>
    <mergeCell ref="B4:M4"/>
    <mergeCell ref="B5:D7"/>
    <mergeCell ref="B9:M9"/>
    <mergeCell ref="B10:D10"/>
    <mergeCell ref="E10:G10"/>
    <mergeCell ref="H10:J10"/>
    <mergeCell ref="K10:M10"/>
    <mergeCell ref="B17:D17"/>
    <mergeCell ref="B3:M3"/>
  </mergeCells>
  <printOptions headings="1"/>
  <pageMargins left="0.2" right="0.2" top="0.5" bottom="0.3" header="0.1" footer="0.3"/>
  <pageSetup paperSize="5" scale="60" fitToHeight="2" orientation="landscape" r:id="rId1"/>
  <headerFooter>
    <oddHeader>&amp;L&amp;Gused with permission&amp;R&amp;G</oddHeader>
  </headerFooter>
  <rowBreaks count="1" manualBreakCount="1">
    <brk id="59" min="1" max="12" man="1"/>
  </row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70C0"/>
  </sheetPr>
  <dimension ref="A1:S161"/>
  <sheetViews>
    <sheetView showGridLines="0" topLeftCell="B1" zoomScale="90" zoomScaleNormal="90" zoomScaleSheetLayoutView="75" workbookViewId="0">
      <selection activeCell="O4" sqref="O4"/>
    </sheetView>
  </sheetViews>
  <sheetFormatPr defaultColWidth="9.140625" defaultRowHeight="12" outlineLevelRow="1" x14ac:dyDescent="0.2"/>
  <cols>
    <col min="1" max="1" width="9.7109375" style="1" hidden="1" customWidth="1"/>
    <col min="2" max="2" width="25.85546875" style="1" customWidth="1"/>
    <col min="3" max="3" width="89.42578125" style="1" bestFit="1" customWidth="1"/>
    <col min="4" max="4" width="3.85546875" style="1" customWidth="1"/>
    <col min="5" max="6" width="14.85546875" style="1" customWidth="1"/>
    <col min="7" max="7" width="15.85546875" style="1" customWidth="1"/>
    <col min="8" max="10" width="18.5703125" style="1" bestFit="1" customWidth="1"/>
    <col min="11" max="12" width="14.85546875" style="1" customWidth="1"/>
    <col min="13" max="13" width="18.42578125" style="1" customWidth="1"/>
    <col min="14" max="14" width="20.42578125" style="2" hidden="1" customWidth="1"/>
    <col min="15" max="15" width="24.42578125" style="1" customWidth="1"/>
    <col min="16" max="16" width="10.42578125" style="1" customWidth="1"/>
    <col min="17" max="17" width="23.140625" style="1" customWidth="1"/>
    <col min="18" max="19" width="12.140625" style="1" bestFit="1" customWidth="1"/>
    <col min="20" max="16384" width="9.140625" style="1"/>
  </cols>
  <sheetData>
    <row r="1" spans="1:19" ht="15" customHeight="1" x14ac:dyDescent="0.2">
      <c r="A1" s="36"/>
      <c r="B1" s="680" t="s">
        <v>187</v>
      </c>
      <c r="C1" s="680"/>
      <c r="D1" s="680"/>
      <c r="E1" s="680"/>
      <c r="F1" s="680"/>
      <c r="G1" s="680"/>
      <c r="H1" s="680"/>
      <c r="I1" s="680"/>
      <c r="J1" s="680"/>
      <c r="K1" s="680"/>
      <c r="L1" s="680"/>
      <c r="M1" s="680"/>
      <c r="O1" s="12" t="s">
        <v>167</v>
      </c>
      <c r="P1" s="2"/>
    </row>
    <row r="2" spans="1:19" ht="14.1" customHeight="1" thickBot="1" x14ac:dyDescent="0.25">
      <c r="A2" s="36"/>
      <c r="B2" s="681"/>
      <c r="C2" s="681"/>
      <c r="D2" s="681"/>
      <c r="E2" s="681"/>
      <c r="F2" s="681"/>
      <c r="G2" s="681"/>
      <c r="H2" s="681"/>
      <c r="I2" s="681"/>
      <c r="J2" s="681"/>
      <c r="K2" s="681"/>
      <c r="L2" s="681"/>
      <c r="M2" s="681"/>
      <c r="O2" s="12" t="s">
        <v>261</v>
      </c>
      <c r="P2" s="2"/>
      <c r="R2" s="114"/>
      <c r="S2" s="111"/>
    </row>
    <row r="3" spans="1:19" ht="14.1" customHeight="1" x14ac:dyDescent="0.2">
      <c r="A3" s="36"/>
      <c r="B3" s="309"/>
      <c r="C3" s="309"/>
      <c r="D3" s="309"/>
      <c r="E3" s="309"/>
      <c r="F3" s="309"/>
      <c r="G3" s="309"/>
      <c r="H3" s="309"/>
      <c r="I3" s="309"/>
      <c r="J3" s="309"/>
      <c r="K3" s="309"/>
      <c r="L3" s="309"/>
      <c r="M3" s="309"/>
      <c r="N3" s="261"/>
      <c r="O3" s="308"/>
      <c r="P3" s="261"/>
      <c r="R3" s="114"/>
      <c r="S3" s="111"/>
    </row>
    <row r="4" spans="1:19" ht="14.1" customHeight="1" thickBot="1" x14ac:dyDescent="0.25">
      <c r="A4" s="36"/>
      <c r="B4" s="309"/>
      <c r="C4" s="309"/>
      <c r="D4" s="309"/>
      <c r="E4" s="309"/>
      <c r="F4" s="309"/>
      <c r="G4" s="309"/>
      <c r="H4" s="309"/>
      <c r="I4" s="309"/>
      <c r="J4" s="309"/>
      <c r="K4" s="309"/>
      <c r="L4" s="309"/>
      <c r="M4" s="309"/>
      <c r="N4" s="261"/>
      <c r="O4" s="308"/>
      <c r="P4" s="261"/>
      <c r="R4" s="114"/>
      <c r="S4" s="111"/>
    </row>
    <row r="5" spans="1:19" ht="14.1" customHeight="1" thickBot="1" x14ac:dyDescent="0.25">
      <c r="A5" s="36"/>
      <c r="B5" s="309"/>
      <c r="C5" s="309"/>
      <c r="D5" s="309"/>
      <c r="E5" s="459" t="s">
        <v>18</v>
      </c>
      <c r="F5" s="460"/>
      <c r="G5" s="461"/>
      <c r="H5" s="460" t="s">
        <v>21</v>
      </c>
      <c r="I5" s="460"/>
      <c r="J5" s="461"/>
      <c r="K5" s="460" t="s">
        <v>17</v>
      </c>
      <c r="L5" s="460"/>
      <c r="M5" s="461"/>
      <c r="N5" s="261"/>
      <c r="O5" s="308"/>
      <c r="P5" s="261"/>
      <c r="R5" s="114"/>
      <c r="S5" s="111"/>
    </row>
    <row r="6" spans="1:19" ht="29.45" customHeight="1" x14ac:dyDescent="0.2">
      <c r="A6" s="36"/>
      <c r="B6" s="446" t="str">
        <f>'Reporting Template (General)'!B5</f>
        <v>[Enter the Name of your Fund Here, i.e. Best Practices Real Estate Fund II]</v>
      </c>
      <c r="C6" s="447"/>
      <c r="D6" s="448"/>
      <c r="E6" s="3" t="s">
        <v>32</v>
      </c>
      <c r="F6" s="4" t="s">
        <v>34</v>
      </c>
      <c r="G6" s="5" t="s">
        <v>0</v>
      </c>
      <c r="H6" s="3" t="s">
        <v>32</v>
      </c>
      <c r="I6" s="4" t="s">
        <v>34</v>
      </c>
      <c r="J6" s="5" t="s">
        <v>0</v>
      </c>
      <c r="K6" s="3" t="s">
        <v>32</v>
      </c>
      <c r="L6" s="4" t="s">
        <v>34</v>
      </c>
      <c r="M6" s="5" t="s">
        <v>0</v>
      </c>
      <c r="O6" s="2"/>
      <c r="P6" s="2"/>
      <c r="Q6" s="115"/>
      <c r="R6" s="114"/>
      <c r="S6" s="111"/>
    </row>
    <row r="7" spans="1:19" ht="14.1" customHeight="1" x14ac:dyDescent="0.2">
      <c r="A7" s="36"/>
      <c r="B7" s="449"/>
      <c r="C7" s="450"/>
      <c r="D7" s="451"/>
      <c r="E7" s="6">
        <f>'ILPA Reporting Template(Level1)'!E6</f>
        <v>43374</v>
      </c>
      <c r="F7" s="7">
        <f>'ILPA Reporting Template(Level1)'!F6</f>
        <v>43101</v>
      </c>
      <c r="G7" s="8">
        <f>'ILPA Reporting Template(Level1)'!G6</f>
        <v>40268</v>
      </c>
      <c r="H7" s="6">
        <f>'ILPA Reporting Template(Level1)'!H6</f>
        <v>43374</v>
      </c>
      <c r="I7" s="7">
        <f>'ILPA Reporting Template(Level1)'!I6</f>
        <v>43101</v>
      </c>
      <c r="J7" s="8">
        <f>'ILPA Reporting Template(Level1)'!J6</f>
        <v>40268</v>
      </c>
      <c r="K7" s="6">
        <f>'ILPA Reporting Template(Level1)'!K6</f>
        <v>43374</v>
      </c>
      <c r="L7" s="7">
        <f>'ILPA Reporting Template(Level1)'!L6</f>
        <v>43101</v>
      </c>
      <c r="M7" s="8">
        <f>'ILPA Reporting Template(Level1)'!M6</f>
        <v>40268</v>
      </c>
      <c r="N7" s="2" t="s">
        <v>10</v>
      </c>
      <c r="O7" s="221" t="s">
        <v>107</v>
      </c>
      <c r="P7" s="2"/>
      <c r="R7" s="114"/>
      <c r="S7" s="111"/>
    </row>
    <row r="8" spans="1:19" ht="13.5" customHeight="1" thickBot="1" x14ac:dyDescent="0.25">
      <c r="A8" s="36"/>
      <c r="B8" s="452"/>
      <c r="C8" s="453"/>
      <c r="D8" s="454"/>
      <c r="E8" s="310">
        <f>'ILPA Reporting Template(Level1)'!E7</f>
        <v>43465</v>
      </c>
      <c r="F8" s="311">
        <f>'ILPA Reporting Template(Level1)'!F7</f>
        <v>43465</v>
      </c>
      <c r="G8" s="312">
        <f>'ILPA Reporting Template(Level1)'!G7</f>
        <v>43465</v>
      </c>
      <c r="H8" s="310">
        <f>'ILPA Reporting Template(Level1)'!H7</f>
        <v>43465</v>
      </c>
      <c r="I8" s="311">
        <f>'ILPA Reporting Template(Level1)'!I7</f>
        <v>43465</v>
      </c>
      <c r="J8" s="312">
        <f>'ILPA Reporting Template(Level1)'!J7</f>
        <v>43465</v>
      </c>
      <c r="K8" s="310">
        <f>'ILPA Reporting Template(Level1)'!K7</f>
        <v>43465</v>
      </c>
      <c r="L8" s="311">
        <f>'ILPA Reporting Template(Level1)'!L7</f>
        <v>43465</v>
      </c>
      <c r="M8" s="312">
        <f>'ILPA Reporting Template(Level1)'!M7</f>
        <v>43465</v>
      </c>
      <c r="N8" s="2" t="s">
        <v>10</v>
      </c>
      <c r="O8" s="221" t="s">
        <v>107</v>
      </c>
      <c r="P8" s="2"/>
      <c r="R8" s="114"/>
      <c r="S8" s="111"/>
    </row>
    <row r="9" spans="1:19" ht="14.1" customHeight="1" x14ac:dyDescent="0.2">
      <c r="A9" s="36"/>
      <c r="B9" s="431"/>
      <c r="C9" s="430"/>
      <c r="D9" s="430"/>
      <c r="E9" s="430"/>
      <c r="F9" s="430"/>
      <c r="G9" s="430"/>
      <c r="H9" s="430"/>
      <c r="I9" s="430"/>
      <c r="J9" s="430"/>
      <c r="K9" s="430"/>
      <c r="L9" s="430"/>
      <c r="M9" s="430"/>
      <c r="N9" s="431"/>
    </row>
    <row r="10" spans="1:19" ht="14.1" customHeight="1" thickBot="1" x14ac:dyDescent="0.25">
      <c r="A10" s="36"/>
      <c r="B10" s="455" t="s">
        <v>19</v>
      </c>
      <c r="C10" s="455"/>
      <c r="D10" s="455"/>
      <c r="E10" s="455"/>
      <c r="F10" s="455"/>
      <c r="G10" s="455"/>
      <c r="H10" s="455"/>
      <c r="I10" s="455"/>
      <c r="J10" s="455"/>
      <c r="K10" s="455"/>
      <c r="L10" s="455"/>
      <c r="M10" s="455"/>
      <c r="N10" s="431"/>
    </row>
    <row r="11" spans="1:19" s="16" customFormat="1" ht="16.350000000000001" customHeight="1" thickBot="1" x14ac:dyDescent="0.3">
      <c r="A11" s="37"/>
      <c r="B11" s="456" t="s">
        <v>52</v>
      </c>
      <c r="C11" s="457"/>
      <c r="D11" s="458"/>
      <c r="E11" s="459" t="s">
        <v>18</v>
      </c>
      <c r="F11" s="460"/>
      <c r="G11" s="461"/>
      <c r="H11" s="460" t="s">
        <v>21</v>
      </c>
      <c r="I11" s="460"/>
      <c r="J11" s="461"/>
      <c r="K11" s="460" t="s">
        <v>17</v>
      </c>
      <c r="L11" s="460"/>
      <c r="M11" s="461"/>
      <c r="N11" s="293"/>
    </row>
    <row r="12" spans="1:19" s="322" customFormat="1" ht="13.5" customHeight="1" x14ac:dyDescent="0.2">
      <c r="B12" s="704" t="str">
        <f>'ILPA Reporting Template(Level1)'!B11:D11</f>
        <v>Beginning NAV - Net of Incentive Allocation</v>
      </c>
      <c r="C12" s="705"/>
      <c r="D12" s="323"/>
      <c r="E12" s="326">
        <v>45067000</v>
      </c>
      <c r="F12" s="324">
        <v>38196000</v>
      </c>
      <c r="G12" s="325">
        <v>0</v>
      </c>
      <c r="H12" s="326">
        <v>2495281787</v>
      </c>
      <c r="I12" s="324">
        <v>2163081300</v>
      </c>
      <c r="J12" s="325">
        <v>0</v>
      </c>
      <c r="K12" s="324">
        <v>339194377</v>
      </c>
      <c r="L12" s="324">
        <v>276104050</v>
      </c>
      <c r="M12" s="325">
        <v>0</v>
      </c>
      <c r="N12" s="327"/>
      <c r="O12" s="328"/>
      <c r="P12" s="327"/>
      <c r="R12" s="329"/>
      <c r="S12" s="330"/>
    </row>
    <row r="13" spans="1:19" s="322" customFormat="1" ht="13.5" customHeight="1" x14ac:dyDescent="0.2">
      <c r="B13" s="702" t="str">
        <f>'ILPA Reporting Template(Level1)'!B12:D12</f>
        <v>Contributions - Cash &amp; Non-Cash</v>
      </c>
      <c r="C13" s="703"/>
      <c r="D13" s="323"/>
      <c r="E13" s="266">
        <v>0</v>
      </c>
      <c r="F13" s="275">
        <v>5000000</v>
      </c>
      <c r="G13" s="265">
        <v>35000000</v>
      </c>
      <c r="H13" s="266">
        <v>0</v>
      </c>
      <c r="I13" s="275">
        <v>250375000</v>
      </c>
      <c r="J13" s="265">
        <v>1752625000</v>
      </c>
      <c r="K13" s="275">
        <v>0</v>
      </c>
      <c r="L13" s="275">
        <v>375000</v>
      </c>
      <c r="M13" s="265">
        <v>2625000</v>
      </c>
      <c r="N13" s="327"/>
      <c r="O13" s="328"/>
      <c r="P13" s="327"/>
      <c r="R13" s="329"/>
      <c r="S13" s="330"/>
    </row>
    <row r="14" spans="1:19" s="322" customFormat="1" ht="13.5" customHeight="1" x14ac:dyDescent="0.2">
      <c r="B14" s="702" t="str">
        <f>'ILPA Reporting Template(Level1)'!B13:D13</f>
        <v>Distributions - Cash &amp; Non-Cash (input positive values)</v>
      </c>
      <c r="C14" s="703"/>
      <c r="D14" s="323"/>
      <c r="E14" s="266">
        <v>1250000</v>
      </c>
      <c r="F14" s="275">
        <v>5000000</v>
      </c>
      <c r="G14" s="265">
        <v>19000000</v>
      </c>
      <c r="H14" s="266">
        <v>62593750</v>
      </c>
      <c r="I14" s="275">
        <v>250375000</v>
      </c>
      <c r="J14" s="265">
        <v>1452175000</v>
      </c>
      <c r="K14" s="275">
        <v>2593750</v>
      </c>
      <c r="L14" s="275">
        <v>12875000</v>
      </c>
      <c r="M14" s="265">
        <v>77175000</v>
      </c>
      <c r="N14" s="327"/>
      <c r="O14" s="328"/>
      <c r="P14" s="327"/>
      <c r="R14" s="329"/>
      <c r="S14" s="330"/>
    </row>
    <row r="15" spans="1:19" s="322" customFormat="1" ht="13.5" customHeight="1" x14ac:dyDescent="0.2">
      <c r="B15" s="700" t="s">
        <v>30</v>
      </c>
      <c r="C15" s="701"/>
      <c r="D15" s="701"/>
      <c r="E15" s="331">
        <f>E13-E14</f>
        <v>-1250000</v>
      </c>
      <c r="F15" s="332">
        <f t="shared" ref="F15:M15" si="0">F13-F14</f>
        <v>0</v>
      </c>
      <c r="G15" s="332">
        <f t="shared" si="0"/>
        <v>16000000</v>
      </c>
      <c r="H15" s="333">
        <f t="shared" si="0"/>
        <v>-62593750</v>
      </c>
      <c r="I15" s="332">
        <f t="shared" si="0"/>
        <v>0</v>
      </c>
      <c r="J15" s="334">
        <f t="shared" si="0"/>
        <v>300450000</v>
      </c>
      <c r="K15" s="332">
        <f t="shared" si="0"/>
        <v>-2593750</v>
      </c>
      <c r="L15" s="332">
        <f t="shared" si="0"/>
        <v>-12500000</v>
      </c>
      <c r="M15" s="334">
        <f t="shared" si="0"/>
        <v>-74550000</v>
      </c>
      <c r="N15" s="327"/>
      <c r="O15" s="328"/>
      <c r="P15" s="327"/>
      <c r="R15" s="329"/>
      <c r="S15" s="330"/>
    </row>
    <row r="16" spans="1:19" s="322" customFormat="1" ht="14.1" customHeight="1" x14ac:dyDescent="0.2">
      <c r="B16" s="621" t="s">
        <v>230</v>
      </c>
      <c r="C16" s="622"/>
      <c r="D16" s="623"/>
      <c r="E16" s="335"/>
      <c r="F16" s="336"/>
      <c r="G16" s="337"/>
      <c r="H16" s="335"/>
      <c r="I16" s="336"/>
      <c r="J16" s="337"/>
      <c r="K16" s="336"/>
      <c r="L16" s="336"/>
      <c r="M16" s="337"/>
      <c r="N16" s="327"/>
    </row>
    <row r="17" spans="1:19" ht="14.1" customHeight="1" x14ac:dyDescent="0.2">
      <c r="A17" s="36" t="str">
        <f>'ILPA Reporting Template(Level1)'!$B$16</f>
        <v>(Management Fees – Gross of Offsets, Waivers &amp; Rebates):</v>
      </c>
      <c r="B17" s="631" t="s">
        <v>35</v>
      </c>
      <c r="C17" s="632"/>
      <c r="D17" s="633"/>
      <c r="E17" s="93">
        <f t="shared" ref="E17:M17" si="1">E18</f>
        <v>-187500</v>
      </c>
      <c r="F17" s="276">
        <f t="shared" si="1"/>
        <v>-750000</v>
      </c>
      <c r="G17" s="92">
        <f t="shared" si="1"/>
        <v>-6625000</v>
      </c>
      <c r="H17" s="276">
        <f t="shared" si="1"/>
        <v>-9375000</v>
      </c>
      <c r="I17" s="276">
        <f t="shared" si="1"/>
        <v>-37500000</v>
      </c>
      <c r="J17" s="92">
        <f t="shared" si="1"/>
        <v>-331250000</v>
      </c>
      <c r="K17" s="93">
        <f t="shared" si="1"/>
        <v>0</v>
      </c>
      <c r="L17" s="276">
        <f t="shared" si="1"/>
        <v>0</v>
      </c>
      <c r="M17" s="92">
        <f t="shared" si="1"/>
        <v>0</v>
      </c>
      <c r="N17" s="2" t="s">
        <v>10</v>
      </c>
      <c r="O17" s="35" t="s">
        <v>114</v>
      </c>
      <c r="Q17" s="14"/>
      <c r="R17" s="14"/>
      <c r="S17" s="17"/>
    </row>
    <row r="18" spans="1:19" ht="14.1" customHeight="1" x14ac:dyDescent="0.2">
      <c r="A18" s="36"/>
      <c r="B18" s="600" t="s">
        <v>271</v>
      </c>
      <c r="C18" s="601"/>
      <c r="D18" s="602"/>
      <c r="E18" s="82">
        <v>-187500</v>
      </c>
      <c r="F18" s="406">
        <v>-750000</v>
      </c>
      <c r="G18" s="81">
        <v>-6625000</v>
      </c>
      <c r="H18" s="82">
        <v>-9375000</v>
      </c>
      <c r="I18" s="406">
        <v>-37500000</v>
      </c>
      <c r="J18" s="81">
        <v>-331250000</v>
      </c>
      <c r="K18" s="82">
        <v>0</v>
      </c>
      <c r="L18" s="406">
        <v>0</v>
      </c>
      <c r="M18" s="81">
        <v>0</v>
      </c>
      <c r="N18" s="2" t="s">
        <v>10</v>
      </c>
      <c r="O18" s="34" t="s">
        <v>106</v>
      </c>
      <c r="Q18" s="145"/>
      <c r="R18" s="14"/>
      <c r="S18" s="17"/>
    </row>
    <row r="19" spans="1:19" ht="14.1" hidden="1" customHeight="1" outlineLevel="1" x14ac:dyDescent="0.2">
      <c r="A19" s="36"/>
      <c r="B19" s="641" t="s">
        <v>74</v>
      </c>
      <c r="C19" s="642"/>
      <c r="D19" s="685"/>
      <c r="E19" s="609" t="s">
        <v>215</v>
      </c>
      <c r="F19" s="607"/>
      <c r="G19" s="607"/>
      <c r="H19" s="607"/>
      <c r="I19" s="607"/>
      <c r="J19" s="607"/>
      <c r="K19" s="607"/>
      <c r="L19" s="607"/>
      <c r="M19" s="608"/>
      <c r="O19" s="1" t="s">
        <v>134</v>
      </c>
      <c r="Q19" s="14"/>
      <c r="R19" s="112"/>
      <c r="S19" s="17"/>
    </row>
    <row r="20" spans="1:19" ht="14.1" hidden="1" customHeight="1" outlineLevel="1" x14ac:dyDescent="0.2">
      <c r="A20" s="36"/>
      <c r="B20" s="641" t="s">
        <v>75</v>
      </c>
      <c r="C20" s="642"/>
      <c r="D20" s="685"/>
      <c r="E20" s="606"/>
      <c r="F20" s="607"/>
      <c r="G20" s="607"/>
      <c r="H20" s="607"/>
      <c r="I20" s="607"/>
      <c r="J20" s="607"/>
      <c r="K20" s="607"/>
      <c r="L20" s="607"/>
      <c r="M20" s="608"/>
      <c r="O20" s="1" t="s">
        <v>134</v>
      </c>
      <c r="Q20" s="14"/>
      <c r="R20" s="112"/>
      <c r="S20" s="17"/>
    </row>
    <row r="21" spans="1:19" ht="14.1" hidden="1" customHeight="1" outlineLevel="1" x14ac:dyDescent="0.2">
      <c r="A21" s="36"/>
      <c r="B21" s="641" t="s">
        <v>231</v>
      </c>
      <c r="C21" s="642"/>
      <c r="D21" s="685"/>
      <c r="E21" s="606"/>
      <c r="F21" s="607"/>
      <c r="G21" s="607"/>
      <c r="H21" s="607"/>
      <c r="I21" s="607"/>
      <c r="J21" s="607"/>
      <c r="K21" s="607"/>
      <c r="L21" s="607"/>
      <c r="M21" s="608"/>
      <c r="O21" s="1" t="s">
        <v>134</v>
      </c>
      <c r="Q21" s="14"/>
      <c r="R21" s="112"/>
      <c r="S21" s="17"/>
    </row>
    <row r="22" spans="1:19" ht="14.1" hidden="1" customHeight="1" outlineLevel="1" x14ac:dyDescent="0.2">
      <c r="A22" s="36"/>
      <c r="B22" s="641" t="s">
        <v>229</v>
      </c>
      <c r="C22" s="642"/>
      <c r="D22" s="685"/>
      <c r="E22" s="606"/>
      <c r="F22" s="607"/>
      <c r="G22" s="607"/>
      <c r="H22" s="607"/>
      <c r="I22" s="607"/>
      <c r="J22" s="607"/>
      <c r="K22" s="607"/>
      <c r="L22" s="607"/>
      <c r="M22" s="608"/>
      <c r="N22" s="260"/>
      <c r="O22" s="1" t="s">
        <v>134</v>
      </c>
      <c r="Q22" s="14"/>
      <c r="R22" s="112"/>
      <c r="S22" s="17"/>
    </row>
    <row r="23" spans="1:19" ht="14.1" hidden="1" customHeight="1" outlineLevel="1" collapsed="1" x14ac:dyDescent="0.2">
      <c r="A23" s="36"/>
      <c r="B23" s="641" t="s">
        <v>258</v>
      </c>
      <c r="C23" s="642"/>
      <c r="D23" s="685"/>
      <c r="E23" s="606"/>
      <c r="F23" s="607"/>
      <c r="G23" s="607"/>
      <c r="H23" s="607"/>
      <c r="I23" s="607"/>
      <c r="J23" s="607"/>
      <c r="K23" s="607"/>
      <c r="L23" s="607"/>
      <c r="M23" s="608"/>
      <c r="O23" s="1" t="s">
        <v>134</v>
      </c>
      <c r="Q23" s="14"/>
      <c r="R23" s="112"/>
      <c r="S23" s="17"/>
    </row>
    <row r="24" spans="1:19" ht="14.1" hidden="1" customHeight="1" outlineLevel="1" x14ac:dyDescent="0.2">
      <c r="A24" s="36"/>
      <c r="B24" s="641" t="s">
        <v>259</v>
      </c>
      <c r="C24" s="642"/>
      <c r="D24" s="685"/>
      <c r="E24" s="606"/>
      <c r="F24" s="607"/>
      <c r="G24" s="607"/>
      <c r="H24" s="607"/>
      <c r="I24" s="607"/>
      <c r="J24" s="607"/>
      <c r="K24" s="607"/>
      <c r="L24" s="607"/>
      <c r="M24" s="608"/>
      <c r="O24" s="1" t="s">
        <v>134</v>
      </c>
      <c r="Q24" s="145"/>
      <c r="R24" s="146"/>
      <c r="S24" s="17"/>
    </row>
    <row r="25" spans="1:19" ht="14.1" hidden="1" customHeight="1" outlineLevel="1" x14ac:dyDescent="0.2">
      <c r="A25" s="36"/>
      <c r="B25" s="641" t="s">
        <v>136</v>
      </c>
      <c r="C25" s="642"/>
      <c r="D25" s="685"/>
      <c r="E25" s="606"/>
      <c r="F25" s="607"/>
      <c r="G25" s="607"/>
      <c r="H25" s="607"/>
      <c r="I25" s="607"/>
      <c r="J25" s="607"/>
      <c r="K25" s="607"/>
      <c r="L25" s="607"/>
      <c r="M25" s="608"/>
      <c r="O25" s="1" t="s">
        <v>134</v>
      </c>
      <c r="Q25" s="14"/>
      <c r="R25" s="112"/>
      <c r="S25" s="17"/>
    </row>
    <row r="26" spans="1:19" ht="14.1" hidden="1" customHeight="1" outlineLevel="1" x14ac:dyDescent="0.2">
      <c r="A26" s="36"/>
      <c r="B26" s="641" t="s">
        <v>137</v>
      </c>
      <c r="C26" s="642"/>
      <c r="D26" s="685"/>
      <c r="E26" s="606"/>
      <c r="F26" s="607"/>
      <c r="G26" s="607"/>
      <c r="H26" s="607"/>
      <c r="I26" s="607"/>
      <c r="J26" s="607"/>
      <c r="K26" s="607"/>
      <c r="L26" s="607"/>
      <c r="M26" s="608"/>
      <c r="O26" s="1" t="s">
        <v>134</v>
      </c>
      <c r="Q26" s="14"/>
      <c r="R26" s="112"/>
      <c r="S26" s="17"/>
    </row>
    <row r="27" spans="1:19" ht="14.1" customHeight="1" collapsed="1" x14ac:dyDescent="0.2">
      <c r="A27" s="36"/>
      <c r="B27" s="662" t="s">
        <v>89</v>
      </c>
      <c r="C27" s="663"/>
      <c r="D27" s="664"/>
      <c r="E27" s="82">
        <v>0</v>
      </c>
      <c r="F27" s="406">
        <v>0</v>
      </c>
      <c r="G27" s="81">
        <v>0</v>
      </c>
      <c r="H27" s="82">
        <v>0</v>
      </c>
      <c r="I27" s="406">
        <v>0</v>
      </c>
      <c r="J27" s="81">
        <v>0</v>
      </c>
      <c r="K27" s="406">
        <v>0</v>
      </c>
      <c r="L27" s="406">
        <v>0</v>
      </c>
      <c r="M27" s="81">
        <v>0</v>
      </c>
      <c r="O27" s="99" t="s">
        <v>113</v>
      </c>
      <c r="Q27" s="14"/>
      <c r="R27" s="14"/>
      <c r="S27" s="17"/>
    </row>
    <row r="28" spans="1:19" ht="14.1" customHeight="1" x14ac:dyDescent="0.2">
      <c r="A28" s="36" t="str">
        <f>'ILPA Reporting Template(Level1)'!$B$18</f>
        <v>(Partnership Expenses - Total):</v>
      </c>
      <c r="B28" s="462" t="s">
        <v>118</v>
      </c>
      <c r="C28" s="463"/>
      <c r="D28" s="522"/>
      <c r="E28" s="88">
        <f>E29+E42+E60+E66+E67</f>
        <v>-48000</v>
      </c>
      <c r="F28" s="397">
        <f t="shared" ref="F28:M28" si="2">F29+F42+F60+F66+F67</f>
        <v>-154780</v>
      </c>
      <c r="G28" s="87">
        <f t="shared" si="2"/>
        <v>-548429</v>
      </c>
      <c r="H28" s="397">
        <f t="shared" si="2"/>
        <v>-2328750</v>
      </c>
      <c r="I28" s="397">
        <f t="shared" si="2"/>
        <v>-4985053</v>
      </c>
      <c r="J28" s="87">
        <f>J29+J42+J60+J66+J67</f>
        <v>-25072055</v>
      </c>
      <c r="K28" s="397">
        <f t="shared" si="2"/>
        <v>0</v>
      </c>
      <c r="L28" s="397">
        <f t="shared" si="2"/>
        <v>0</v>
      </c>
      <c r="M28" s="87">
        <f t="shared" si="2"/>
        <v>0</v>
      </c>
      <c r="N28" s="42" t="s">
        <v>10</v>
      </c>
      <c r="O28" s="35" t="s">
        <v>138</v>
      </c>
      <c r="Q28" s="14"/>
      <c r="R28" s="14"/>
      <c r="S28" s="17"/>
    </row>
    <row r="29" spans="1:19" ht="14.1" customHeight="1" x14ac:dyDescent="0.2">
      <c r="A29" s="36"/>
      <c r="B29" s="613" t="s">
        <v>82</v>
      </c>
      <c r="C29" s="614"/>
      <c r="D29" s="615"/>
      <c r="E29" s="407">
        <f>E30+E31+E39+E40+E41</f>
        <v>-33000</v>
      </c>
      <c r="F29" s="408">
        <f>F30+F31+F39+F40+F41</f>
        <v>-130000</v>
      </c>
      <c r="G29" s="346">
        <f>G30+G31+G39+G40+G41</f>
        <v>-435000</v>
      </c>
      <c r="H29" s="408">
        <f>H30+H31++H39+H40+H41</f>
        <v>-2075000</v>
      </c>
      <c r="I29" s="408">
        <f>I30+I31+I39+I40+I41</f>
        <v>-4250000</v>
      </c>
      <c r="J29" s="346">
        <f>J30+J31+J39+J40+J41</f>
        <v>-21300000</v>
      </c>
      <c r="K29" s="408">
        <f>K30+K31+K39+K40+K41</f>
        <v>0</v>
      </c>
      <c r="L29" s="408">
        <f>L30+L31+L39+L40+L41</f>
        <v>0</v>
      </c>
      <c r="M29" s="346">
        <f>M30+M31+M39+M40+M41</f>
        <v>0</v>
      </c>
      <c r="N29" s="42" t="s">
        <v>10</v>
      </c>
      <c r="O29" s="35" t="s">
        <v>105</v>
      </c>
      <c r="Q29" s="14"/>
      <c r="R29" s="14"/>
      <c r="S29" s="17"/>
    </row>
    <row r="30" spans="1:19" ht="14.1" customHeight="1" x14ac:dyDescent="0.2">
      <c r="A30" s="36"/>
      <c r="B30" s="600" t="s">
        <v>86</v>
      </c>
      <c r="C30" s="601"/>
      <c r="D30" s="602"/>
      <c r="E30" s="82">
        <v>-10000</v>
      </c>
      <c r="F30" s="406">
        <v>-30000</v>
      </c>
      <c r="G30" s="81">
        <v>-100000</v>
      </c>
      <c r="H30" s="82">
        <v>-500000</v>
      </c>
      <c r="I30" s="406">
        <v>-1000000</v>
      </c>
      <c r="J30" s="81">
        <v>-5000000</v>
      </c>
      <c r="K30" s="406">
        <v>0</v>
      </c>
      <c r="L30" s="406">
        <v>0</v>
      </c>
      <c r="M30" s="81">
        <v>0</v>
      </c>
      <c r="O30" s="34" t="s">
        <v>106</v>
      </c>
      <c r="Q30" s="14"/>
      <c r="R30" s="14"/>
      <c r="S30" s="17"/>
    </row>
    <row r="31" spans="1:19" ht="14.1" customHeight="1" x14ac:dyDescent="0.2">
      <c r="A31" s="36"/>
      <c r="B31" s="634" t="s">
        <v>270</v>
      </c>
      <c r="C31" s="635"/>
      <c r="D31" s="636"/>
      <c r="E31" s="266">
        <v>-10000</v>
      </c>
      <c r="F31" s="275">
        <v>-60000</v>
      </c>
      <c r="G31" s="265">
        <v>-200000</v>
      </c>
      <c r="H31" s="266">
        <v>-1000000</v>
      </c>
      <c r="I31" s="275">
        <v>-2000000</v>
      </c>
      <c r="J31" s="265">
        <v>-10000000</v>
      </c>
      <c r="K31" s="406">
        <v>0</v>
      </c>
      <c r="L31" s="406">
        <v>0</v>
      </c>
      <c r="M31" s="81">
        <v>0</v>
      </c>
      <c r="N31" s="39" t="s">
        <v>10</v>
      </c>
      <c r="O31" s="34" t="s">
        <v>106</v>
      </c>
      <c r="Q31" s="14"/>
      <c r="R31" s="14"/>
      <c r="S31" s="17"/>
    </row>
    <row r="32" spans="1:19" ht="14.1" hidden="1" customHeight="1" outlineLevel="1" x14ac:dyDescent="0.2">
      <c r="A32" s="36"/>
      <c r="B32" s="624" t="s">
        <v>87</v>
      </c>
      <c r="C32" s="625"/>
      <c r="D32" s="626"/>
      <c r="E32" s="627" t="s">
        <v>215</v>
      </c>
      <c r="F32" s="628"/>
      <c r="G32" s="628"/>
      <c r="H32" s="628"/>
      <c r="I32" s="628"/>
      <c r="J32" s="628"/>
      <c r="K32" s="628"/>
      <c r="L32" s="628"/>
      <c r="M32" s="629"/>
      <c r="N32" s="39"/>
      <c r="O32" s="1" t="s">
        <v>134</v>
      </c>
      <c r="Q32" s="14"/>
      <c r="R32" s="14"/>
      <c r="S32" s="17"/>
    </row>
    <row r="33" spans="1:19" ht="14.1" hidden="1" customHeight="1" outlineLevel="1" x14ac:dyDescent="0.2">
      <c r="A33" s="36"/>
      <c r="B33" s="624" t="s">
        <v>83</v>
      </c>
      <c r="C33" s="625"/>
      <c r="D33" s="626"/>
      <c r="E33" s="630"/>
      <c r="F33" s="628"/>
      <c r="G33" s="628"/>
      <c r="H33" s="628"/>
      <c r="I33" s="628"/>
      <c r="J33" s="628"/>
      <c r="K33" s="628"/>
      <c r="L33" s="628"/>
      <c r="M33" s="629"/>
      <c r="N33" s="39"/>
      <c r="O33" s="1" t="s">
        <v>134</v>
      </c>
      <c r="Q33" s="14"/>
      <c r="R33" s="14"/>
      <c r="S33" s="17"/>
    </row>
    <row r="34" spans="1:19" ht="14.1" hidden="1" customHeight="1" outlineLevel="1" x14ac:dyDescent="0.2">
      <c r="A34" s="36"/>
      <c r="B34" s="624" t="s">
        <v>84</v>
      </c>
      <c r="C34" s="625"/>
      <c r="D34" s="626"/>
      <c r="E34" s="630"/>
      <c r="F34" s="628"/>
      <c r="G34" s="628"/>
      <c r="H34" s="628"/>
      <c r="I34" s="628"/>
      <c r="J34" s="628"/>
      <c r="K34" s="628"/>
      <c r="L34" s="628"/>
      <c r="M34" s="629"/>
      <c r="N34" s="39"/>
      <c r="O34" s="1" t="s">
        <v>134</v>
      </c>
      <c r="Q34" s="14"/>
      <c r="R34" s="14"/>
      <c r="S34" s="17"/>
    </row>
    <row r="35" spans="1:19" ht="14.1" hidden="1" customHeight="1" outlineLevel="1" x14ac:dyDescent="0.2">
      <c r="A35" s="36"/>
      <c r="B35" s="624" t="s">
        <v>85</v>
      </c>
      <c r="C35" s="625"/>
      <c r="D35" s="626"/>
      <c r="E35" s="630"/>
      <c r="F35" s="628"/>
      <c r="G35" s="628"/>
      <c r="H35" s="628"/>
      <c r="I35" s="628"/>
      <c r="J35" s="628"/>
      <c r="K35" s="628"/>
      <c r="L35" s="628"/>
      <c r="M35" s="629"/>
      <c r="N35" s="39"/>
      <c r="O35" s="1" t="s">
        <v>134</v>
      </c>
      <c r="Q35" s="14"/>
      <c r="R35" s="14"/>
      <c r="S35" s="17"/>
    </row>
    <row r="36" spans="1:19" ht="14.1" hidden="1" customHeight="1" outlineLevel="1" x14ac:dyDescent="0.2">
      <c r="A36" s="36"/>
      <c r="B36" s="624" t="s">
        <v>92</v>
      </c>
      <c r="C36" s="625"/>
      <c r="D36" s="626"/>
      <c r="E36" s="630"/>
      <c r="F36" s="628"/>
      <c r="G36" s="628"/>
      <c r="H36" s="628"/>
      <c r="I36" s="628"/>
      <c r="J36" s="628"/>
      <c r="K36" s="628"/>
      <c r="L36" s="628"/>
      <c r="M36" s="629"/>
      <c r="N36" s="39"/>
      <c r="O36" s="1" t="s">
        <v>134</v>
      </c>
      <c r="Q36" s="14"/>
      <c r="R36" s="14"/>
      <c r="S36" s="17"/>
    </row>
    <row r="37" spans="1:19" ht="14.1" hidden="1" customHeight="1" outlineLevel="1" x14ac:dyDescent="0.2">
      <c r="A37" s="36"/>
      <c r="B37" s="641" t="s">
        <v>88</v>
      </c>
      <c r="C37" s="642"/>
      <c r="D37" s="685"/>
      <c r="E37" s="630"/>
      <c r="F37" s="628"/>
      <c r="G37" s="628"/>
      <c r="H37" s="628"/>
      <c r="I37" s="628"/>
      <c r="J37" s="628"/>
      <c r="K37" s="628"/>
      <c r="L37" s="628"/>
      <c r="M37" s="629"/>
      <c r="N37" s="39"/>
      <c r="O37" s="1" t="s">
        <v>134</v>
      </c>
      <c r="Q37" s="14"/>
      <c r="R37" s="14"/>
      <c r="S37" s="17"/>
    </row>
    <row r="38" spans="1:19" ht="14.1" hidden="1" customHeight="1" outlineLevel="1" x14ac:dyDescent="0.2">
      <c r="A38" s="36"/>
      <c r="B38" s="624" t="s">
        <v>112</v>
      </c>
      <c r="C38" s="625"/>
      <c r="D38" s="626"/>
      <c r="E38" s="630"/>
      <c r="F38" s="628"/>
      <c r="G38" s="628"/>
      <c r="H38" s="628"/>
      <c r="I38" s="628"/>
      <c r="J38" s="628"/>
      <c r="K38" s="628"/>
      <c r="L38" s="628"/>
      <c r="M38" s="629"/>
      <c r="N38" s="39"/>
      <c r="O38" s="1" t="s">
        <v>134</v>
      </c>
      <c r="Q38" s="14"/>
      <c r="R38" s="14"/>
      <c r="S38" s="17"/>
    </row>
    <row r="39" spans="1:19" ht="14.1" customHeight="1" collapsed="1" x14ac:dyDescent="0.2">
      <c r="A39" s="36"/>
      <c r="B39" s="600" t="s">
        <v>218</v>
      </c>
      <c r="C39" s="601"/>
      <c r="D39" s="602"/>
      <c r="E39" s="82">
        <v>-6000</v>
      </c>
      <c r="F39" s="406">
        <v>-20000</v>
      </c>
      <c r="G39" s="81">
        <v>-60000</v>
      </c>
      <c r="H39" s="82">
        <v>-300000</v>
      </c>
      <c r="I39" s="406">
        <v>-700000</v>
      </c>
      <c r="J39" s="81">
        <v>-3500000</v>
      </c>
      <c r="K39" s="406">
        <v>0</v>
      </c>
      <c r="L39" s="406">
        <v>0</v>
      </c>
      <c r="M39" s="81">
        <v>0</v>
      </c>
      <c r="O39" s="34" t="s">
        <v>106</v>
      </c>
      <c r="Q39" s="14"/>
      <c r="R39" s="14"/>
      <c r="S39" s="17"/>
    </row>
    <row r="40" spans="1:19" ht="14.1" customHeight="1" x14ac:dyDescent="0.2">
      <c r="A40" s="36"/>
      <c r="B40" s="600" t="s">
        <v>217</v>
      </c>
      <c r="C40" s="601"/>
      <c r="D40" s="602"/>
      <c r="E40" s="82">
        <v>-5000</v>
      </c>
      <c r="F40" s="406">
        <v>-10000</v>
      </c>
      <c r="G40" s="81">
        <v>-50000</v>
      </c>
      <c r="H40" s="82">
        <v>-150000</v>
      </c>
      <c r="I40" s="406">
        <v>-300000</v>
      </c>
      <c r="J40" s="81">
        <v>-1500000</v>
      </c>
      <c r="K40" s="406">
        <v>0</v>
      </c>
      <c r="L40" s="406">
        <v>0</v>
      </c>
      <c r="M40" s="81">
        <v>0</v>
      </c>
      <c r="O40" s="34" t="s">
        <v>106</v>
      </c>
      <c r="Q40" s="14"/>
      <c r="R40" s="14"/>
      <c r="S40" s="17"/>
    </row>
    <row r="41" spans="1:19" ht="14.1" customHeight="1" x14ac:dyDescent="0.2">
      <c r="A41" s="36"/>
      <c r="B41" s="600" t="s">
        <v>111</v>
      </c>
      <c r="C41" s="601"/>
      <c r="D41" s="602"/>
      <c r="E41" s="82">
        <v>-2000</v>
      </c>
      <c r="F41" s="406">
        <v>-10000</v>
      </c>
      <c r="G41" s="81">
        <v>-25000</v>
      </c>
      <c r="H41" s="82">
        <v>-125000</v>
      </c>
      <c r="I41" s="406">
        <v>-250000</v>
      </c>
      <c r="J41" s="81">
        <v>-1300000</v>
      </c>
      <c r="K41" s="406">
        <v>0</v>
      </c>
      <c r="L41" s="406">
        <v>0</v>
      </c>
      <c r="M41" s="81">
        <v>0</v>
      </c>
      <c r="O41" s="34" t="s">
        <v>106</v>
      </c>
      <c r="Q41" s="14"/>
      <c r="R41" s="14"/>
      <c r="S41" s="17"/>
    </row>
    <row r="42" spans="1:19" ht="14.1" customHeight="1" x14ac:dyDescent="0.2">
      <c r="A42" s="36"/>
      <c r="B42" s="613" t="s">
        <v>76</v>
      </c>
      <c r="C42" s="614"/>
      <c r="D42" s="615"/>
      <c r="E42" s="344">
        <f>SUM(E43:E46,E50,E55,E59)</f>
        <v>-5000</v>
      </c>
      <c r="F42" s="345">
        <f t="shared" ref="F42:G42" si="3">SUM(F43:F46,F50,F55,F59)</f>
        <v>-5000</v>
      </c>
      <c r="G42" s="343">
        <f t="shared" si="3"/>
        <v>-15000</v>
      </c>
      <c r="H42" s="345">
        <f t="shared" ref="H42:M42" si="4">SUM(H43:H46,H50,H55,H59)</f>
        <v>-50000</v>
      </c>
      <c r="I42" s="345">
        <f t="shared" si="4"/>
        <v>-200000</v>
      </c>
      <c r="J42" s="343">
        <f t="shared" si="4"/>
        <v>-1000000</v>
      </c>
      <c r="K42" s="344">
        <f t="shared" si="4"/>
        <v>0</v>
      </c>
      <c r="L42" s="345">
        <f t="shared" si="4"/>
        <v>0</v>
      </c>
      <c r="M42" s="343">
        <f t="shared" si="4"/>
        <v>0</v>
      </c>
      <c r="N42" s="2" t="s">
        <v>10</v>
      </c>
      <c r="O42" s="35" t="s">
        <v>138</v>
      </c>
      <c r="Q42" s="14"/>
      <c r="R42" s="14"/>
      <c r="S42" s="17"/>
    </row>
    <row r="43" spans="1:19" ht="14.1" customHeight="1" x14ac:dyDescent="0.2">
      <c r="A43" s="36"/>
      <c r="B43" s="610" t="s">
        <v>267</v>
      </c>
      <c r="C43" s="611"/>
      <c r="D43" s="612"/>
      <c r="E43" s="85">
        <v>-1000</v>
      </c>
      <c r="F43" s="377">
        <v>-1000</v>
      </c>
      <c r="G43" s="84">
        <v>-3000</v>
      </c>
      <c r="H43" s="85">
        <v>-10000</v>
      </c>
      <c r="I43" s="377">
        <v>-40000</v>
      </c>
      <c r="J43" s="84">
        <v>-200000</v>
      </c>
      <c r="K43" s="377">
        <v>0</v>
      </c>
      <c r="L43" s="377">
        <v>0</v>
      </c>
      <c r="M43" s="84">
        <v>0</v>
      </c>
      <c r="O43" s="34" t="s">
        <v>106</v>
      </c>
      <c r="Q43" s="14"/>
      <c r="R43" s="14"/>
      <c r="S43" s="17"/>
    </row>
    <row r="44" spans="1:19" ht="14.1" customHeight="1" x14ac:dyDescent="0.2">
      <c r="A44" s="36"/>
      <c r="B44" s="610" t="s">
        <v>268</v>
      </c>
      <c r="C44" s="611"/>
      <c r="D44" s="612"/>
      <c r="E44" s="85">
        <v>-500</v>
      </c>
      <c r="F44" s="377">
        <v>-500</v>
      </c>
      <c r="G44" s="84">
        <v>-1500</v>
      </c>
      <c r="H44" s="85">
        <v>-5000</v>
      </c>
      <c r="I44" s="377">
        <v>-20000</v>
      </c>
      <c r="J44" s="84">
        <v>-100000</v>
      </c>
      <c r="K44" s="377">
        <v>0</v>
      </c>
      <c r="L44" s="377">
        <v>0</v>
      </c>
      <c r="M44" s="84">
        <v>0</v>
      </c>
      <c r="O44" s="34" t="s">
        <v>106</v>
      </c>
      <c r="Q44" s="14"/>
      <c r="R44" s="14"/>
      <c r="S44" s="17"/>
    </row>
    <row r="45" spans="1:19" ht="14.1" customHeight="1" x14ac:dyDescent="0.2">
      <c r="A45" s="36"/>
      <c r="B45" s="610" t="s">
        <v>269</v>
      </c>
      <c r="C45" s="611"/>
      <c r="D45" s="612"/>
      <c r="E45" s="85">
        <v>-1000</v>
      </c>
      <c r="F45" s="377">
        <v>-1000</v>
      </c>
      <c r="G45" s="84">
        <v>-3000</v>
      </c>
      <c r="H45" s="377">
        <v>-10000</v>
      </c>
      <c r="I45" s="377">
        <v>-40000</v>
      </c>
      <c r="J45" s="84">
        <v>-200000</v>
      </c>
      <c r="K45" s="377">
        <v>0</v>
      </c>
      <c r="L45" s="377">
        <v>0</v>
      </c>
      <c r="M45" s="84">
        <v>0</v>
      </c>
      <c r="O45" s="34" t="s">
        <v>106</v>
      </c>
      <c r="Q45" s="14"/>
      <c r="R45" s="14"/>
      <c r="S45" s="17"/>
    </row>
    <row r="46" spans="1:19" ht="14.1" customHeight="1" x14ac:dyDescent="0.2">
      <c r="A46" s="36"/>
      <c r="B46" s="619" t="s">
        <v>93</v>
      </c>
      <c r="C46" s="620"/>
      <c r="D46" s="620"/>
      <c r="E46" s="409">
        <v>-500</v>
      </c>
      <c r="F46" s="242">
        <v>-500</v>
      </c>
      <c r="G46" s="243">
        <v>-1500</v>
      </c>
      <c r="H46" s="242">
        <v>-5000</v>
      </c>
      <c r="I46" s="242">
        <v>-20000</v>
      </c>
      <c r="J46" s="243">
        <v>-100000</v>
      </c>
      <c r="K46" s="242">
        <v>0</v>
      </c>
      <c r="L46" s="242">
        <v>0</v>
      </c>
      <c r="M46" s="243">
        <v>0</v>
      </c>
      <c r="N46" s="2" t="s">
        <v>10</v>
      </c>
      <c r="O46" s="34" t="s">
        <v>106</v>
      </c>
      <c r="Q46" s="14"/>
      <c r="R46" s="14"/>
      <c r="S46" s="17"/>
    </row>
    <row r="47" spans="1:19" ht="14.1" hidden="1" customHeight="1" outlineLevel="1" x14ac:dyDescent="0.2">
      <c r="A47" s="36"/>
      <c r="B47" s="616" t="s">
        <v>94</v>
      </c>
      <c r="C47" s="617"/>
      <c r="D47" s="618"/>
      <c r="E47" s="603" t="s">
        <v>215</v>
      </c>
      <c r="F47" s="604"/>
      <c r="G47" s="604"/>
      <c r="H47" s="604"/>
      <c r="I47" s="604"/>
      <c r="J47" s="604"/>
      <c r="K47" s="604"/>
      <c r="L47" s="604"/>
      <c r="M47" s="605"/>
      <c r="N47" s="31"/>
      <c r="O47" s="1" t="s">
        <v>134</v>
      </c>
      <c r="Q47" s="14"/>
      <c r="R47" s="14"/>
      <c r="S47" s="17"/>
    </row>
    <row r="48" spans="1:19" ht="14.1" hidden="1" customHeight="1" outlineLevel="1" x14ac:dyDescent="0.2">
      <c r="A48" s="36"/>
      <c r="B48" s="616" t="s">
        <v>95</v>
      </c>
      <c r="C48" s="617"/>
      <c r="D48" s="618"/>
      <c r="E48" s="606"/>
      <c r="F48" s="607"/>
      <c r="G48" s="607"/>
      <c r="H48" s="607"/>
      <c r="I48" s="607"/>
      <c r="J48" s="607"/>
      <c r="K48" s="607"/>
      <c r="L48" s="607"/>
      <c r="M48" s="608"/>
      <c r="N48" s="31"/>
      <c r="O48" s="1" t="s">
        <v>134</v>
      </c>
      <c r="Q48" s="14"/>
      <c r="R48" s="14"/>
      <c r="S48" s="17"/>
    </row>
    <row r="49" spans="1:19" ht="14.1" hidden="1" customHeight="1" outlineLevel="1" x14ac:dyDescent="0.2">
      <c r="A49" s="36"/>
      <c r="B49" s="616" t="s">
        <v>96</v>
      </c>
      <c r="C49" s="617"/>
      <c r="D49" s="618"/>
      <c r="E49" s="606"/>
      <c r="F49" s="607"/>
      <c r="G49" s="607"/>
      <c r="H49" s="607"/>
      <c r="I49" s="607"/>
      <c r="J49" s="607"/>
      <c r="K49" s="607"/>
      <c r="L49" s="607"/>
      <c r="M49" s="608"/>
      <c r="N49" s="31"/>
      <c r="O49" s="1" t="s">
        <v>134</v>
      </c>
      <c r="Q49" s="14"/>
      <c r="R49" s="14"/>
      <c r="S49" s="17"/>
    </row>
    <row r="50" spans="1:19" ht="14.1" customHeight="1" collapsed="1" x14ac:dyDescent="0.2">
      <c r="A50" s="36"/>
      <c r="B50" s="610" t="s">
        <v>97</v>
      </c>
      <c r="C50" s="611"/>
      <c r="D50" s="612"/>
      <c r="E50" s="85">
        <v>-1000</v>
      </c>
      <c r="F50" s="377">
        <v>-1000</v>
      </c>
      <c r="G50" s="84">
        <v>-3000</v>
      </c>
      <c r="H50" s="85">
        <v>-10000</v>
      </c>
      <c r="I50" s="377">
        <v>-40000</v>
      </c>
      <c r="J50" s="84">
        <v>-200000</v>
      </c>
      <c r="K50" s="85">
        <v>0</v>
      </c>
      <c r="L50" s="377">
        <v>0</v>
      </c>
      <c r="M50" s="84">
        <v>0</v>
      </c>
      <c r="N50" s="2" t="s">
        <v>10</v>
      </c>
      <c r="O50" s="34" t="s">
        <v>106</v>
      </c>
      <c r="Q50" s="14"/>
      <c r="R50" s="14"/>
      <c r="S50" s="17"/>
    </row>
    <row r="51" spans="1:19" ht="14.1" hidden="1" customHeight="1" outlineLevel="1" x14ac:dyDescent="0.2">
      <c r="A51" s="36"/>
      <c r="B51" s="616" t="s">
        <v>98</v>
      </c>
      <c r="C51" s="617"/>
      <c r="D51" s="618"/>
      <c r="E51" s="609" t="s">
        <v>215</v>
      </c>
      <c r="F51" s="607"/>
      <c r="G51" s="607"/>
      <c r="H51" s="607"/>
      <c r="I51" s="607"/>
      <c r="J51" s="607"/>
      <c r="K51" s="607"/>
      <c r="L51" s="607"/>
      <c r="M51" s="608"/>
      <c r="O51" s="1" t="s">
        <v>134</v>
      </c>
      <c r="Q51" s="14"/>
      <c r="R51" s="14"/>
      <c r="S51" s="17"/>
    </row>
    <row r="52" spans="1:19" ht="14.1" hidden="1" customHeight="1" outlineLevel="1" x14ac:dyDescent="0.2">
      <c r="A52" s="36"/>
      <c r="B52" s="616" t="s">
        <v>99</v>
      </c>
      <c r="C52" s="617"/>
      <c r="D52" s="618"/>
      <c r="E52" s="606"/>
      <c r="F52" s="607"/>
      <c r="G52" s="607"/>
      <c r="H52" s="607"/>
      <c r="I52" s="607"/>
      <c r="J52" s="607"/>
      <c r="K52" s="607"/>
      <c r="L52" s="607"/>
      <c r="M52" s="608"/>
      <c r="O52" s="1" t="s">
        <v>134</v>
      </c>
      <c r="Q52" s="14"/>
      <c r="R52" s="14"/>
      <c r="S52" s="17"/>
    </row>
    <row r="53" spans="1:19" ht="14.1" hidden="1" customHeight="1" outlineLevel="1" x14ac:dyDescent="0.2">
      <c r="A53" s="36"/>
      <c r="B53" s="616" t="s">
        <v>100</v>
      </c>
      <c r="C53" s="617"/>
      <c r="D53" s="618"/>
      <c r="E53" s="606"/>
      <c r="F53" s="607"/>
      <c r="G53" s="607"/>
      <c r="H53" s="607"/>
      <c r="I53" s="607"/>
      <c r="J53" s="607"/>
      <c r="K53" s="607"/>
      <c r="L53" s="607"/>
      <c r="M53" s="608"/>
      <c r="O53" s="1" t="s">
        <v>134</v>
      </c>
      <c r="Q53" s="14"/>
      <c r="R53" s="14"/>
      <c r="S53" s="17"/>
    </row>
    <row r="54" spans="1:19" ht="14.1" hidden="1" customHeight="1" outlineLevel="1" x14ac:dyDescent="0.2">
      <c r="A54" s="36"/>
      <c r="B54" s="616" t="s">
        <v>101</v>
      </c>
      <c r="C54" s="617"/>
      <c r="D54" s="618"/>
      <c r="E54" s="606"/>
      <c r="F54" s="607"/>
      <c r="G54" s="607"/>
      <c r="H54" s="607"/>
      <c r="I54" s="607"/>
      <c r="J54" s="607"/>
      <c r="K54" s="607"/>
      <c r="L54" s="607"/>
      <c r="M54" s="608"/>
      <c r="O54" s="1" t="s">
        <v>134</v>
      </c>
      <c r="Q54" s="14"/>
      <c r="R54" s="14"/>
      <c r="S54" s="17"/>
    </row>
    <row r="55" spans="1:19" ht="14.1" customHeight="1" collapsed="1" x14ac:dyDescent="0.2">
      <c r="A55" s="36"/>
      <c r="B55" s="610" t="s">
        <v>119</v>
      </c>
      <c r="C55" s="611"/>
      <c r="D55" s="612"/>
      <c r="E55" s="85">
        <v>-1000</v>
      </c>
      <c r="F55" s="377">
        <v>-1000</v>
      </c>
      <c r="G55" s="84">
        <v>-3000</v>
      </c>
      <c r="H55" s="377">
        <v>-10000</v>
      </c>
      <c r="I55" s="377">
        <v>-40000</v>
      </c>
      <c r="J55" s="84">
        <v>-200000</v>
      </c>
      <c r="K55" s="377">
        <v>0</v>
      </c>
      <c r="L55" s="377">
        <v>0</v>
      </c>
      <c r="M55" s="84">
        <v>0</v>
      </c>
      <c r="N55" s="2" t="s">
        <v>10</v>
      </c>
      <c r="O55" s="34" t="s">
        <v>106</v>
      </c>
      <c r="Q55" s="14"/>
      <c r="R55" s="14"/>
      <c r="S55" s="17"/>
    </row>
    <row r="56" spans="1:19" ht="14.1" hidden="1" customHeight="1" outlineLevel="1" x14ac:dyDescent="0.2">
      <c r="A56" s="36"/>
      <c r="B56" s="616" t="s">
        <v>102</v>
      </c>
      <c r="C56" s="617"/>
      <c r="D56" s="618"/>
      <c r="E56" s="609" t="s">
        <v>215</v>
      </c>
      <c r="F56" s="607"/>
      <c r="G56" s="607"/>
      <c r="H56" s="607"/>
      <c r="I56" s="607"/>
      <c r="J56" s="607"/>
      <c r="K56" s="607"/>
      <c r="L56" s="607"/>
      <c r="M56" s="608"/>
      <c r="O56" s="1" t="s">
        <v>134</v>
      </c>
      <c r="Q56" s="14"/>
      <c r="R56" s="14"/>
      <c r="S56" s="17"/>
    </row>
    <row r="57" spans="1:19" ht="14.1" hidden="1" customHeight="1" outlineLevel="1" x14ac:dyDescent="0.2">
      <c r="A57" s="36"/>
      <c r="B57" s="616" t="s">
        <v>103</v>
      </c>
      <c r="C57" s="617"/>
      <c r="D57" s="618"/>
      <c r="E57" s="606"/>
      <c r="F57" s="607"/>
      <c r="G57" s="607"/>
      <c r="H57" s="607"/>
      <c r="I57" s="607"/>
      <c r="J57" s="607"/>
      <c r="K57" s="607"/>
      <c r="L57" s="607"/>
      <c r="M57" s="608"/>
      <c r="O57" s="1" t="s">
        <v>134</v>
      </c>
      <c r="Q57" s="14"/>
      <c r="R57" s="14"/>
      <c r="S57" s="17"/>
    </row>
    <row r="58" spans="1:19" ht="14.1" hidden="1" customHeight="1" outlineLevel="1" x14ac:dyDescent="0.2">
      <c r="A58" s="36"/>
      <c r="B58" s="616" t="s">
        <v>104</v>
      </c>
      <c r="C58" s="617"/>
      <c r="D58" s="618"/>
      <c r="E58" s="606"/>
      <c r="F58" s="607"/>
      <c r="G58" s="607"/>
      <c r="H58" s="607"/>
      <c r="I58" s="607"/>
      <c r="J58" s="607"/>
      <c r="K58" s="607"/>
      <c r="L58" s="607"/>
      <c r="M58" s="608"/>
      <c r="O58" s="1" t="s">
        <v>134</v>
      </c>
      <c r="Q58" s="14"/>
      <c r="R58" s="14"/>
      <c r="S58" s="17"/>
    </row>
    <row r="59" spans="1:19" ht="14.1" customHeight="1" collapsed="1" x14ac:dyDescent="0.2">
      <c r="A59" s="36"/>
      <c r="B59" s="228" t="s">
        <v>207</v>
      </c>
      <c r="C59" s="244"/>
      <c r="D59" s="404"/>
      <c r="E59" s="85">
        <v>0</v>
      </c>
      <c r="F59" s="377">
        <v>0</v>
      </c>
      <c r="G59" s="84">
        <v>0</v>
      </c>
      <c r="H59" s="85">
        <v>0</v>
      </c>
      <c r="I59" s="377">
        <v>0</v>
      </c>
      <c r="J59" s="84">
        <v>0</v>
      </c>
      <c r="K59" s="377">
        <v>0</v>
      </c>
      <c r="L59" s="377">
        <v>0</v>
      </c>
      <c r="M59" s="84">
        <v>0</v>
      </c>
      <c r="O59" s="34" t="s">
        <v>106</v>
      </c>
      <c r="Q59" s="14"/>
      <c r="R59" s="14"/>
      <c r="S59" s="17"/>
    </row>
    <row r="60" spans="1:19" ht="14.1" customHeight="1" x14ac:dyDescent="0.2">
      <c r="A60" s="36"/>
      <c r="B60" s="613" t="s">
        <v>81</v>
      </c>
      <c r="C60" s="614"/>
      <c r="D60" s="615"/>
      <c r="E60" s="82">
        <v>-5000</v>
      </c>
      <c r="F60" s="406">
        <v>-10000</v>
      </c>
      <c r="G60" s="81">
        <v>-50000</v>
      </c>
      <c r="H60" s="82">
        <v>-100000</v>
      </c>
      <c r="I60" s="406">
        <v>-300000</v>
      </c>
      <c r="J60" s="81">
        <v>-1500000</v>
      </c>
      <c r="K60" s="406">
        <v>0</v>
      </c>
      <c r="L60" s="406">
        <v>0</v>
      </c>
      <c r="M60" s="81">
        <v>0</v>
      </c>
      <c r="N60" s="2" t="s">
        <v>10</v>
      </c>
      <c r="O60" s="34" t="s">
        <v>106</v>
      </c>
      <c r="Q60" s="14"/>
      <c r="R60" s="14"/>
      <c r="S60" s="17"/>
    </row>
    <row r="61" spans="1:19" ht="14.1" hidden="1" customHeight="1" outlineLevel="1" x14ac:dyDescent="0.2">
      <c r="A61" s="36"/>
      <c r="B61" s="616" t="s">
        <v>77</v>
      </c>
      <c r="C61" s="617"/>
      <c r="D61" s="618"/>
      <c r="E61" s="609" t="s">
        <v>215</v>
      </c>
      <c r="F61" s="607"/>
      <c r="G61" s="607"/>
      <c r="H61" s="607"/>
      <c r="I61" s="607"/>
      <c r="J61" s="607"/>
      <c r="K61" s="607"/>
      <c r="L61" s="607"/>
      <c r="M61" s="608"/>
      <c r="O61" s="1" t="s">
        <v>134</v>
      </c>
      <c r="Q61" s="14"/>
      <c r="R61" s="14"/>
      <c r="S61" s="17"/>
    </row>
    <row r="62" spans="1:19" ht="14.1" hidden="1" customHeight="1" outlineLevel="1" x14ac:dyDescent="0.2">
      <c r="A62" s="36"/>
      <c r="B62" s="616" t="s">
        <v>78</v>
      </c>
      <c r="C62" s="617"/>
      <c r="D62" s="618"/>
      <c r="E62" s="606"/>
      <c r="F62" s="607"/>
      <c r="G62" s="607"/>
      <c r="H62" s="607"/>
      <c r="I62" s="607"/>
      <c r="J62" s="607"/>
      <c r="K62" s="607"/>
      <c r="L62" s="607"/>
      <c r="M62" s="608"/>
      <c r="O62" s="1" t="s">
        <v>134</v>
      </c>
      <c r="Q62" s="14"/>
      <c r="R62" s="14"/>
      <c r="S62" s="17"/>
    </row>
    <row r="63" spans="1:19" ht="14.1" hidden="1" customHeight="1" outlineLevel="1" x14ac:dyDescent="0.2">
      <c r="A63" s="36"/>
      <c r="B63" s="616" t="s">
        <v>79</v>
      </c>
      <c r="C63" s="617"/>
      <c r="D63" s="618"/>
      <c r="E63" s="606"/>
      <c r="F63" s="607"/>
      <c r="G63" s="607"/>
      <c r="H63" s="607"/>
      <c r="I63" s="607"/>
      <c r="J63" s="607"/>
      <c r="K63" s="607"/>
      <c r="L63" s="607"/>
      <c r="M63" s="608"/>
      <c r="O63" s="1" t="s">
        <v>134</v>
      </c>
      <c r="Q63" s="14"/>
      <c r="R63" s="14"/>
      <c r="S63" s="17"/>
    </row>
    <row r="64" spans="1:19" ht="14.1" hidden="1" customHeight="1" outlineLevel="1" x14ac:dyDescent="0.2">
      <c r="A64" s="36"/>
      <c r="B64" s="616" t="s">
        <v>91</v>
      </c>
      <c r="C64" s="617"/>
      <c r="D64" s="618"/>
      <c r="E64" s="606"/>
      <c r="F64" s="607"/>
      <c r="G64" s="607"/>
      <c r="H64" s="607"/>
      <c r="I64" s="607"/>
      <c r="J64" s="607"/>
      <c r="K64" s="607"/>
      <c r="L64" s="607"/>
      <c r="M64" s="608"/>
      <c r="O64" s="1" t="s">
        <v>134</v>
      </c>
      <c r="Q64" s="14"/>
      <c r="R64" s="14"/>
      <c r="S64" s="17"/>
    </row>
    <row r="65" spans="1:19" ht="14.1" hidden="1" customHeight="1" outlineLevel="1" x14ac:dyDescent="0.2">
      <c r="A65" s="36"/>
      <c r="B65" s="616" t="s">
        <v>80</v>
      </c>
      <c r="C65" s="617"/>
      <c r="D65" s="618"/>
      <c r="E65" s="606"/>
      <c r="F65" s="607"/>
      <c r="G65" s="607"/>
      <c r="H65" s="607"/>
      <c r="I65" s="607"/>
      <c r="J65" s="607"/>
      <c r="K65" s="607"/>
      <c r="L65" s="607"/>
      <c r="M65" s="608"/>
      <c r="O65" s="1" t="s">
        <v>134</v>
      </c>
      <c r="Q65" s="14"/>
      <c r="R65" s="14"/>
      <c r="S65" s="17"/>
    </row>
    <row r="66" spans="1:19" ht="14.1" customHeight="1" collapsed="1" x14ac:dyDescent="0.2">
      <c r="A66" s="36"/>
      <c r="B66" s="613" t="s">
        <v>110</v>
      </c>
      <c r="C66" s="614"/>
      <c r="D66" s="615"/>
      <c r="E66" s="82">
        <v>-5000</v>
      </c>
      <c r="F66" s="406">
        <v>-5000</v>
      </c>
      <c r="G66" s="81">
        <v>-10000</v>
      </c>
      <c r="H66" s="82">
        <v>-20000</v>
      </c>
      <c r="I66" s="406">
        <v>-40000</v>
      </c>
      <c r="J66" s="81">
        <v>-200000</v>
      </c>
      <c r="K66" s="406">
        <v>0</v>
      </c>
      <c r="L66" s="406">
        <v>0</v>
      </c>
      <c r="M66" s="81">
        <v>0</v>
      </c>
      <c r="O66" s="34" t="s">
        <v>106</v>
      </c>
      <c r="Q66" s="14"/>
      <c r="R66" s="14"/>
      <c r="S66" s="17"/>
    </row>
    <row r="67" spans="1:19" ht="14.1" customHeight="1" x14ac:dyDescent="0.2">
      <c r="A67" s="36"/>
      <c r="B67" s="613" t="s">
        <v>135</v>
      </c>
      <c r="C67" s="614"/>
      <c r="D67" s="615"/>
      <c r="E67" s="82">
        <v>0</v>
      </c>
      <c r="F67" s="406">
        <v>-4780</v>
      </c>
      <c r="G67" s="81">
        <v>-38429</v>
      </c>
      <c r="H67" s="82">
        <v>-83750</v>
      </c>
      <c r="I67" s="406">
        <v>-195053</v>
      </c>
      <c r="J67" s="81">
        <v>-1072055</v>
      </c>
      <c r="K67" s="406">
        <v>0</v>
      </c>
      <c r="L67" s="406">
        <v>0</v>
      </c>
      <c r="M67" s="81">
        <v>0</v>
      </c>
      <c r="O67" s="34" t="s">
        <v>106</v>
      </c>
      <c r="Q67" s="14"/>
      <c r="R67" s="14"/>
      <c r="S67" s="17"/>
    </row>
    <row r="68" spans="1:19" x14ac:dyDescent="0.2">
      <c r="A68" s="36"/>
      <c r="B68" s="686" t="s">
        <v>233</v>
      </c>
      <c r="C68" s="687"/>
      <c r="D68" s="687"/>
      <c r="E68" s="82">
        <v>1000</v>
      </c>
      <c r="F68" s="406">
        <v>5000</v>
      </c>
      <c r="G68" s="81">
        <v>0</v>
      </c>
      <c r="H68" s="82">
        <v>250000</v>
      </c>
      <c r="I68" s="406">
        <v>2500000</v>
      </c>
      <c r="J68" s="81">
        <v>0</v>
      </c>
      <c r="K68" s="410">
        <v>0</v>
      </c>
      <c r="L68" s="410">
        <v>0</v>
      </c>
      <c r="M68" s="71">
        <v>0</v>
      </c>
      <c r="O68" s="273" t="s">
        <v>113</v>
      </c>
      <c r="Q68" s="14"/>
      <c r="R68" s="14"/>
      <c r="S68" s="17"/>
    </row>
    <row r="69" spans="1:19" s="35" customFormat="1" ht="14.1" customHeight="1" x14ac:dyDescent="0.2">
      <c r="A69" s="41"/>
      <c r="B69" s="662" t="s">
        <v>24</v>
      </c>
      <c r="C69" s="663"/>
      <c r="D69" s="664"/>
      <c r="E69" s="98">
        <v>82600</v>
      </c>
      <c r="F69" s="411">
        <v>346500</v>
      </c>
      <c r="G69" s="97">
        <v>1538521</v>
      </c>
      <c r="H69" s="98">
        <v>4140600</v>
      </c>
      <c r="I69" s="411">
        <v>19227400</v>
      </c>
      <c r="J69" s="97">
        <v>82424249</v>
      </c>
      <c r="K69" s="411">
        <v>0</v>
      </c>
      <c r="L69" s="411">
        <v>0</v>
      </c>
      <c r="M69" s="97">
        <v>0</v>
      </c>
      <c r="N69" s="42"/>
      <c r="O69" s="99" t="s">
        <v>113</v>
      </c>
      <c r="Q69" s="43"/>
      <c r="R69" s="43"/>
      <c r="S69" s="44"/>
    </row>
    <row r="70" spans="1:19" ht="14.1" customHeight="1" thickBot="1" x14ac:dyDescent="0.25">
      <c r="A70" s="36"/>
      <c r="B70" s="662" t="s">
        <v>148</v>
      </c>
      <c r="C70" s="663"/>
      <c r="D70" s="405"/>
      <c r="E70" s="412">
        <v>81600</v>
      </c>
      <c r="F70" s="413">
        <v>341500</v>
      </c>
      <c r="G70" s="414">
        <v>1538521</v>
      </c>
      <c r="H70" s="412">
        <v>3890600</v>
      </c>
      <c r="I70" s="413">
        <v>16727400</v>
      </c>
      <c r="J70" s="414">
        <v>82424249</v>
      </c>
      <c r="K70" s="412">
        <v>0</v>
      </c>
      <c r="L70" s="413">
        <v>0</v>
      </c>
      <c r="M70" s="414">
        <v>0</v>
      </c>
      <c r="O70" s="99" t="s">
        <v>113</v>
      </c>
      <c r="Q70" s="14"/>
      <c r="R70" s="14"/>
      <c r="S70" s="17"/>
    </row>
    <row r="71" spans="1:19" ht="14.1" hidden="1" customHeight="1" outlineLevel="1" x14ac:dyDescent="0.2">
      <c r="A71" s="36"/>
      <c r="B71" s="641" t="s">
        <v>142</v>
      </c>
      <c r="C71" s="642"/>
      <c r="D71" s="113"/>
      <c r="E71" s="609" t="s">
        <v>215</v>
      </c>
      <c r="F71" s="607"/>
      <c r="G71" s="607"/>
      <c r="H71" s="607"/>
      <c r="I71" s="607"/>
      <c r="J71" s="607"/>
      <c r="K71" s="607"/>
      <c r="L71" s="607"/>
      <c r="M71" s="608"/>
      <c r="O71" s="1" t="s">
        <v>134</v>
      </c>
      <c r="Q71" s="14"/>
      <c r="R71" s="14"/>
      <c r="S71" s="17"/>
    </row>
    <row r="72" spans="1:19" ht="14.1" hidden="1" customHeight="1" outlineLevel="1" x14ac:dyDescent="0.2">
      <c r="A72" s="36"/>
      <c r="B72" s="641" t="s">
        <v>232</v>
      </c>
      <c r="C72" s="642"/>
      <c r="D72" s="113"/>
      <c r="E72" s="606"/>
      <c r="F72" s="655"/>
      <c r="G72" s="655"/>
      <c r="H72" s="655"/>
      <c r="I72" s="655"/>
      <c r="J72" s="655"/>
      <c r="K72" s="655"/>
      <c r="L72" s="655"/>
      <c r="M72" s="608"/>
      <c r="O72" s="1" t="s">
        <v>134</v>
      </c>
      <c r="Q72" s="14"/>
      <c r="R72" s="14"/>
      <c r="S72" s="17"/>
    </row>
    <row r="73" spans="1:19" ht="14.1" hidden="1" customHeight="1" outlineLevel="1" x14ac:dyDescent="0.2">
      <c r="A73" s="36"/>
      <c r="B73" s="641" t="s">
        <v>143</v>
      </c>
      <c r="C73" s="642"/>
      <c r="D73" s="113"/>
      <c r="E73" s="606"/>
      <c r="F73" s="655"/>
      <c r="G73" s="655"/>
      <c r="H73" s="655"/>
      <c r="I73" s="655"/>
      <c r="J73" s="655"/>
      <c r="K73" s="655"/>
      <c r="L73" s="655"/>
      <c r="M73" s="608"/>
      <c r="O73" s="1" t="s">
        <v>134</v>
      </c>
      <c r="Q73" s="14"/>
      <c r="R73" s="14"/>
      <c r="S73" s="17"/>
    </row>
    <row r="74" spans="1:19" ht="14.1" hidden="1" customHeight="1" outlineLevel="1" x14ac:dyDescent="0.2">
      <c r="A74" s="36"/>
      <c r="B74" s="641" t="s">
        <v>205</v>
      </c>
      <c r="C74" s="642"/>
      <c r="D74" s="113"/>
      <c r="E74" s="606"/>
      <c r="F74" s="655"/>
      <c r="G74" s="655"/>
      <c r="H74" s="655"/>
      <c r="I74" s="655"/>
      <c r="J74" s="655"/>
      <c r="K74" s="655"/>
      <c r="L74" s="655"/>
      <c r="M74" s="608"/>
      <c r="N74" s="18"/>
      <c r="O74" s="1" t="s">
        <v>134</v>
      </c>
      <c r="Q74" s="14"/>
      <c r="R74" s="14"/>
      <c r="S74" s="17"/>
    </row>
    <row r="75" spans="1:19" ht="14.1" hidden="1" customHeight="1" outlineLevel="1" x14ac:dyDescent="0.2">
      <c r="A75" s="36"/>
      <c r="B75" s="641" t="s">
        <v>206</v>
      </c>
      <c r="C75" s="642"/>
      <c r="D75" s="113"/>
      <c r="E75" s="606"/>
      <c r="F75" s="655"/>
      <c r="G75" s="655"/>
      <c r="H75" s="655"/>
      <c r="I75" s="655"/>
      <c r="J75" s="655"/>
      <c r="K75" s="655"/>
      <c r="L75" s="655"/>
      <c r="M75" s="608"/>
      <c r="O75" s="1" t="s">
        <v>134</v>
      </c>
      <c r="Q75" s="14"/>
      <c r="R75" s="14"/>
      <c r="S75" s="17"/>
    </row>
    <row r="76" spans="1:19" ht="14.1" hidden="1" customHeight="1" outlineLevel="1" x14ac:dyDescent="0.2">
      <c r="A76" s="36"/>
      <c r="B76" s="641" t="s">
        <v>144</v>
      </c>
      <c r="C76" s="642"/>
      <c r="D76" s="113"/>
      <c r="E76" s="606"/>
      <c r="F76" s="655"/>
      <c r="G76" s="655"/>
      <c r="H76" s="655"/>
      <c r="I76" s="655"/>
      <c r="J76" s="655"/>
      <c r="K76" s="655"/>
      <c r="L76" s="655"/>
      <c r="M76" s="608"/>
      <c r="O76" s="1" t="s">
        <v>134</v>
      </c>
      <c r="Q76" s="14"/>
      <c r="R76" s="14"/>
      <c r="S76" s="17"/>
    </row>
    <row r="77" spans="1:19" ht="14.1" hidden="1" customHeight="1" outlineLevel="1" x14ac:dyDescent="0.2">
      <c r="A77" s="36"/>
      <c r="B77" s="641" t="s">
        <v>145</v>
      </c>
      <c r="C77" s="642"/>
      <c r="D77" s="113"/>
      <c r="E77" s="606"/>
      <c r="F77" s="655"/>
      <c r="G77" s="655"/>
      <c r="H77" s="655"/>
      <c r="I77" s="655"/>
      <c r="J77" s="655"/>
      <c r="K77" s="655"/>
      <c r="L77" s="655"/>
      <c r="M77" s="608"/>
      <c r="O77" s="1" t="s">
        <v>134</v>
      </c>
      <c r="Q77" s="14"/>
      <c r="R77" s="14"/>
      <c r="S77" s="17"/>
    </row>
    <row r="78" spans="1:19" ht="14.1" hidden="1" customHeight="1" outlineLevel="1" x14ac:dyDescent="0.2">
      <c r="A78" s="36"/>
      <c r="B78" s="641" t="s">
        <v>147</v>
      </c>
      <c r="C78" s="642"/>
      <c r="D78" s="113"/>
      <c r="E78" s="606"/>
      <c r="F78" s="655"/>
      <c r="G78" s="655"/>
      <c r="H78" s="655"/>
      <c r="I78" s="655"/>
      <c r="J78" s="655"/>
      <c r="K78" s="655"/>
      <c r="L78" s="655"/>
      <c r="M78" s="608"/>
      <c r="O78" s="1" t="s">
        <v>134</v>
      </c>
      <c r="Q78" s="14"/>
      <c r="R78" s="14"/>
      <c r="S78" s="17"/>
    </row>
    <row r="79" spans="1:19" ht="14.1" hidden="1" customHeight="1" outlineLevel="1" x14ac:dyDescent="0.2">
      <c r="A79" s="36"/>
      <c r="B79" s="641" t="s">
        <v>146</v>
      </c>
      <c r="C79" s="685"/>
      <c r="D79" s="113"/>
      <c r="E79" s="606"/>
      <c r="F79" s="607"/>
      <c r="G79" s="607"/>
      <c r="H79" s="607"/>
      <c r="I79" s="607"/>
      <c r="J79" s="607"/>
      <c r="K79" s="607"/>
      <c r="L79" s="692"/>
      <c r="M79" s="693"/>
      <c r="O79" s="1" t="s">
        <v>134</v>
      </c>
      <c r="Q79" s="14"/>
      <c r="R79" s="14"/>
      <c r="S79" s="17"/>
    </row>
    <row r="80" spans="1:19" ht="14.1" customHeight="1" collapsed="1" x14ac:dyDescent="0.2">
      <c r="A80" s="36"/>
      <c r="B80" s="688" t="s">
        <v>241</v>
      </c>
      <c r="C80" s="689"/>
      <c r="D80" s="689"/>
      <c r="E80" s="419">
        <f t="shared" ref="E80:J80" si="5">E68-E69+E70</f>
        <v>0</v>
      </c>
      <c r="F80" s="419">
        <f t="shared" si="5"/>
        <v>0</v>
      </c>
      <c r="G80" s="419">
        <f t="shared" si="5"/>
        <v>0</v>
      </c>
      <c r="H80" s="419">
        <f t="shared" si="5"/>
        <v>0</v>
      </c>
      <c r="I80" s="419">
        <f t="shared" si="5"/>
        <v>0</v>
      </c>
      <c r="J80" s="419">
        <f t="shared" si="5"/>
        <v>0</v>
      </c>
      <c r="K80" s="419"/>
      <c r="L80" s="275"/>
      <c r="M80" s="265"/>
      <c r="N80" s="261"/>
      <c r="O80" s="35" t="s">
        <v>105</v>
      </c>
      <c r="Q80" s="14"/>
      <c r="R80" s="14"/>
      <c r="S80" s="17"/>
    </row>
    <row r="81" spans="1:19" s="35" customFormat="1" collapsed="1" x14ac:dyDescent="0.2">
      <c r="A81" s="36"/>
      <c r="B81" s="690" t="s">
        <v>65</v>
      </c>
      <c r="C81" s="691"/>
      <c r="D81" s="691"/>
      <c r="E81" s="420">
        <f t="shared" ref="E81:M81" si="6">E17+E27+E28+E69</f>
        <v>-152900</v>
      </c>
      <c r="F81" s="262">
        <f t="shared" si="6"/>
        <v>-558280</v>
      </c>
      <c r="G81" s="262">
        <f t="shared" si="6"/>
        <v>-5634908</v>
      </c>
      <c r="H81" s="420">
        <f t="shared" si="6"/>
        <v>-7563150</v>
      </c>
      <c r="I81" s="262">
        <f t="shared" si="6"/>
        <v>-23257653</v>
      </c>
      <c r="J81" s="262">
        <f t="shared" si="6"/>
        <v>-273897806</v>
      </c>
      <c r="K81" s="420">
        <f t="shared" si="6"/>
        <v>0</v>
      </c>
      <c r="L81" s="262">
        <f t="shared" si="6"/>
        <v>0</v>
      </c>
      <c r="M81" s="263">
        <f t="shared" si="6"/>
        <v>0</v>
      </c>
      <c r="N81" s="42" t="s">
        <v>10</v>
      </c>
      <c r="O81" s="35" t="s">
        <v>105</v>
      </c>
      <c r="Q81" s="43"/>
      <c r="R81" s="43"/>
      <c r="S81" s="44"/>
    </row>
    <row r="82" spans="1:19" ht="14.1" customHeight="1" x14ac:dyDescent="0.2">
      <c r="A82" s="36"/>
      <c r="B82" s="462" t="s">
        <v>12</v>
      </c>
      <c r="C82" s="463"/>
      <c r="D82" s="464"/>
      <c r="E82" s="83">
        <v>0</v>
      </c>
      <c r="F82" s="83">
        <v>7500</v>
      </c>
      <c r="G82" s="84">
        <v>25000</v>
      </c>
      <c r="H82" s="85">
        <v>0</v>
      </c>
      <c r="I82" s="83">
        <v>375000</v>
      </c>
      <c r="J82" s="84">
        <v>1250000</v>
      </c>
      <c r="K82" s="83">
        <v>0</v>
      </c>
      <c r="L82" s="83">
        <v>0</v>
      </c>
      <c r="M82" s="84">
        <v>0</v>
      </c>
      <c r="N82" s="33" t="s">
        <v>108</v>
      </c>
      <c r="O82" s="34" t="s">
        <v>106</v>
      </c>
      <c r="P82" s="14"/>
      <c r="Q82" s="17"/>
      <c r="R82" s="14"/>
      <c r="S82" s="17"/>
    </row>
    <row r="83" spans="1:19" ht="14.1" customHeight="1" x14ac:dyDescent="0.2">
      <c r="A83" s="36"/>
      <c r="B83" s="462" t="s">
        <v>2</v>
      </c>
      <c r="C83" s="463"/>
      <c r="D83" s="464"/>
      <c r="E83" s="83">
        <v>500</v>
      </c>
      <c r="F83" s="83">
        <v>1000</v>
      </c>
      <c r="G83" s="84">
        <v>10000</v>
      </c>
      <c r="H83" s="85">
        <v>25037.5</v>
      </c>
      <c r="I83" s="83">
        <v>50075</v>
      </c>
      <c r="J83" s="84">
        <v>500750</v>
      </c>
      <c r="K83" s="83">
        <v>37.5</v>
      </c>
      <c r="L83" s="83">
        <v>75</v>
      </c>
      <c r="M83" s="84">
        <v>750</v>
      </c>
      <c r="N83" s="33" t="s">
        <v>108</v>
      </c>
      <c r="O83" s="34" t="s">
        <v>106</v>
      </c>
      <c r="P83" s="112"/>
      <c r="Q83" s="17"/>
      <c r="R83" s="14"/>
      <c r="S83" s="17"/>
    </row>
    <row r="84" spans="1:19" ht="14.1" customHeight="1" x14ac:dyDescent="0.2">
      <c r="A84" s="36"/>
      <c r="B84" s="462" t="s">
        <v>168</v>
      </c>
      <c r="C84" s="463"/>
      <c r="D84" s="464"/>
      <c r="E84" s="83">
        <v>10000</v>
      </c>
      <c r="F84" s="83">
        <v>32380</v>
      </c>
      <c r="G84" s="84">
        <v>233508</v>
      </c>
      <c r="H84" s="85">
        <v>500750</v>
      </c>
      <c r="I84" s="83">
        <v>2503750</v>
      </c>
      <c r="J84" s="84">
        <v>17030000</v>
      </c>
      <c r="K84" s="83">
        <v>750</v>
      </c>
      <c r="L84" s="83">
        <v>3749.9999999999995</v>
      </c>
      <c r="M84" s="84">
        <v>29999.999999999996</v>
      </c>
      <c r="N84" s="33" t="s">
        <v>108</v>
      </c>
      <c r="O84" s="34" t="s">
        <v>106</v>
      </c>
      <c r="P84" s="112"/>
      <c r="Q84" s="17"/>
      <c r="R84" s="14"/>
      <c r="S84" s="17"/>
    </row>
    <row r="85" spans="1:19" ht="14.1" customHeight="1" x14ac:dyDescent="0.2">
      <c r="A85" s="36"/>
      <c r="B85" s="462" t="s">
        <v>3</v>
      </c>
      <c r="C85" s="463"/>
      <c r="D85" s="464"/>
      <c r="E85" s="105">
        <v>-2000</v>
      </c>
      <c r="F85" s="83">
        <v>-8000</v>
      </c>
      <c r="G85" s="84">
        <v>-40000</v>
      </c>
      <c r="H85" s="85">
        <v>-100150</v>
      </c>
      <c r="I85" s="83">
        <v>-400600</v>
      </c>
      <c r="J85" s="84">
        <v>-2003000</v>
      </c>
      <c r="K85" s="83">
        <v>-150</v>
      </c>
      <c r="L85" s="83">
        <v>-600</v>
      </c>
      <c r="M85" s="84">
        <v>-3000</v>
      </c>
      <c r="N85" s="33" t="s">
        <v>108</v>
      </c>
      <c r="O85" s="34" t="s">
        <v>106</v>
      </c>
      <c r="P85" s="112"/>
      <c r="Q85" s="17"/>
      <c r="R85" s="14"/>
      <c r="S85" s="17"/>
    </row>
    <row r="86" spans="1:19" ht="14.1" customHeight="1" x14ac:dyDescent="0.2">
      <c r="A86" s="36"/>
      <c r="B86" s="489" t="s">
        <v>68</v>
      </c>
      <c r="C86" s="490"/>
      <c r="D86" s="491"/>
      <c r="E86" s="83">
        <v>1000</v>
      </c>
      <c r="F86" s="83">
        <v>3000</v>
      </c>
      <c r="G86" s="84">
        <v>20000</v>
      </c>
      <c r="H86" s="85">
        <v>50075</v>
      </c>
      <c r="I86" s="83">
        <v>150225</v>
      </c>
      <c r="J86" s="84">
        <v>1001500</v>
      </c>
      <c r="K86" s="83">
        <v>75</v>
      </c>
      <c r="L86" s="83">
        <v>224.99999999999997</v>
      </c>
      <c r="M86" s="84">
        <v>1500</v>
      </c>
      <c r="N86" s="33" t="s">
        <v>108</v>
      </c>
      <c r="O86" s="34" t="s">
        <v>106</v>
      </c>
      <c r="P86" s="112"/>
      <c r="Q86" s="17"/>
      <c r="R86" s="14"/>
      <c r="S86" s="17"/>
    </row>
    <row r="87" spans="1:19" ht="14.1" customHeight="1" x14ac:dyDescent="0.2">
      <c r="A87" s="36"/>
      <c r="B87" s="483" t="s">
        <v>170</v>
      </c>
      <c r="C87" s="484"/>
      <c r="D87" s="485"/>
      <c r="E87" s="86">
        <f t="shared" ref="E87:M87" si="7">SUM(E81:E86)</f>
        <v>-143400</v>
      </c>
      <c r="F87" s="86">
        <f t="shared" si="7"/>
        <v>-522400</v>
      </c>
      <c r="G87" s="87">
        <f t="shared" si="7"/>
        <v>-5386400</v>
      </c>
      <c r="H87" s="86">
        <f t="shared" si="7"/>
        <v>-7087437.5</v>
      </c>
      <c r="I87" s="86">
        <f t="shared" si="7"/>
        <v>-20579203</v>
      </c>
      <c r="J87" s="87">
        <f t="shared" si="7"/>
        <v>-256118556</v>
      </c>
      <c r="K87" s="86">
        <f t="shared" si="7"/>
        <v>712.5</v>
      </c>
      <c r="L87" s="86">
        <f t="shared" si="7"/>
        <v>3449.9999999999995</v>
      </c>
      <c r="M87" s="87">
        <f t="shared" si="7"/>
        <v>29249.999999999996</v>
      </c>
      <c r="N87" s="261" t="s">
        <v>10</v>
      </c>
      <c r="O87" s="35" t="s">
        <v>105</v>
      </c>
      <c r="Q87" s="17"/>
      <c r="R87" s="14"/>
      <c r="S87" s="17"/>
    </row>
    <row r="88" spans="1:19" ht="14.1" customHeight="1" x14ac:dyDescent="0.2">
      <c r="A88" s="36"/>
      <c r="B88" s="483" t="s">
        <v>48</v>
      </c>
      <c r="C88" s="484"/>
      <c r="D88" s="485"/>
      <c r="E88" s="104">
        <v>0</v>
      </c>
      <c r="F88" s="104">
        <v>0</v>
      </c>
      <c r="G88" s="106">
        <v>-40000</v>
      </c>
      <c r="H88" s="103">
        <v>0</v>
      </c>
      <c r="I88" s="104">
        <v>0</v>
      </c>
      <c r="J88" s="106">
        <v>-2000000</v>
      </c>
      <c r="K88" s="104">
        <v>0</v>
      </c>
      <c r="L88" s="104">
        <v>0</v>
      </c>
      <c r="M88" s="106">
        <v>0</v>
      </c>
      <c r="N88" s="33" t="s">
        <v>108</v>
      </c>
      <c r="O88" s="34" t="s">
        <v>106</v>
      </c>
      <c r="Q88" s="17"/>
      <c r="R88" s="14"/>
      <c r="S88" s="17"/>
    </row>
    <row r="89" spans="1:19" ht="14.1" customHeight="1" x14ac:dyDescent="0.2">
      <c r="A89" s="36"/>
      <c r="B89" s="483" t="s">
        <v>36</v>
      </c>
      <c r="C89" s="484"/>
      <c r="D89" s="485"/>
      <c r="E89" s="104">
        <v>1000000</v>
      </c>
      <c r="F89" s="104">
        <v>3000000</v>
      </c>
      <c r="G89" s="106">
        <v>15100000</v>
      </c>
      <c r="H89" s="103">
        <v>50075000</v>
      </c>
      <c r="I89" s="104">
        <v>145392253</v>
      </c>
      <c r="J89" s="106">
        <v>887937906</v>
      </c>
      <c r="K89" s="104">
        <v>2575000</v>
      </c>
      <c r="L89" s="104">
        <v>12725000</v>
      </c>
      <c r="M89" s="106">
        <v>175728250</v>
      </c>
      <c r="N89" s="33" t="s">
        <v>108</v>
      </c>
      <c r="O89" s="34" t="s">
        <v>106</v>
      </c>
      <c r="Q89" s="17"/>
      <c r="R89" s="14"/>
      <c r="S89" s="17"/>
    </row>
    <row r="90" spans="1:19" ht="14.1" customHeight="1" x14ac:dyDescent="0.2">
      <c r="A90" s="36"/>
      <c r="B90" s="483" t="s">
        <v>28</v>
      </c>
      <c r="C90" s="484"/>
      <c r="D90" s="485"/>
      <c r="E90" s="104">
        <v>1000000</v>
      </c>
      <c r="F90" s="104">
        <v>5000000</v>
      </c>
      <c r="G90" s="106">
        <v>20000000</v>
      </c>
      <c r="H90" s="103">
        <v>62593750</v>
      </c>
      <c r="I90" s="104">
        <v>250375000</v>
      </c>
      <c r="J90" s="106">
        <v>1608000000</v>
      </c>
      <c r="K90" s="104">
        <v>12531160</v>
      </c>
      <c r="L90" s="104">
        <v>75375000</v>
      </c>
      <c r="M90" s="106">
        <v>250500000</v>
      </c>
      <c r="N90" s="33" t="s">
        <v>108</v>
      </c>
      <c r="O90" s="34" t="s">
        <v>106</v>
      </c>
      <c r="Q90" s="14"/>
      <c r="R90" s="14"/>
      <c r="S90" s="17"/>
    </row>
    <row r="91" spans="1:19" ht="14.1" customHeight="1" x14ac:dyDescent="0.2">
      <c r="A91" s="36"/>
      <c r="B91" s="483" t="s">
        <v>42</v>
      </c>
      <c r="C91" s="484"/>
      <c r="D91" s="485"/>
      <c r="E91" s="86">
        <f t="shared" ref="E91:M91" si="8">+E12+E87+E88+E89+E90+E15</f>
        <v>45673600</v>
      </c>
      <c r="F91" s="86">
        <f t="shared" si="8"/>
        <v>45673600</v>
      </c>
      <c r="G91" s="281">
        <f t="shared" si="8"/>
        <v>45673600</v>
      </c>
      <c r="H91" s="86">
        <f t="shared" si="8"/>
        <v>2538269349.5</v>
      </c>
      <c r="I91" s="86">
        <f t="shared" si="8"/>
        <v>2538269350</v>
      </c>
      <c r="J91" s="281">
        <f t="shared" si="8"/>
        <v>2538269350</v>
      </c>
      <c r="K91" s="86">
        <f t="shared" si="8"/>
        <v>351707499.5</v>
      </c>
      <c r="L91" s="86">
        <f t="shared" si="8"/>
        <v>351707500</v>
      </c>
      <c r="M91" s="281">
        <f t="shared" si="8"/>
        <v>351707500</v>
      </c>
      <c r="N91" s="261" t="s">
        <v>10</v>
      </c>
      <c r="O91" s="35" t="s">
        <v>105</v>
      </c>
      <c r="P91" s="148"/>
      <c r="Q91" s="14"/>
      <c r="R91" s="14"/>
      <c r="S91" s="17"/>
    </row>
    <row r="92" spans="1:19" ht="14.1" customHeight="1" x14ac:dyDescent="0.2">
      <c r="A92" s="36"/>
      <c r="B92" s="682" t="s">
        <v>240</v>
      </c>
      <c r="C92" s="513" t="s">
        <v>235</v>
      </c>
      <c r="D92" s="514"/>
      <c r="E92" s="107">
        <v>-4750000</v>
      </c>
      <c r="F92" s="107">
        <v>-3750000</v>
      </c>
      <c r="G92" s="108">
        <v>0</v>
      </c>
      <c r="H92" s="109">
        <v>0</v>
      </c>
      <c r="I92" s="107">
        <v>0</v>
      </c>
      <c r="J92" s="108">
        <v>0</v>
      </c>
      <c r="K92" s="107">
        <v>337500000</v>
      </c>
      <c r="L92" s="107">
        <v>275000000</v>
      </c>
      <c r="M92" s="108">
        <v>0</v>
      </c>
      <c r="N92" s="33" t="s">
        <v>108</v>
      </c>
      <c r="O92" s="34" t="s">
        <v>106</v>
      </c>
      <c r="P92" s="148"/>
      <c r="Q92" s="19"/>
      <c r="R92" s="19"/>
      <c r="S92" s="19"/>
    </row>
    <row r="93" spans="1:19" ht="14.1" customHeight="1" x14ac:dyDescent="0.2">
      <c r="A93" s="36"/>
      <c r="B93" s="683"/>
      <c r="C93" s="515" t="s">
        <v>236</v>
      </c>
      <c r="D93" s="516"/>
      <c r="E93" s="60">
        <v>50000</v>
      </c>
      <c r="F93" s="60">
        <v>250000</v>
      </c>
      <c r="G93" s="61">
        <v>1250000</v>
      </c>
      <c r="H93" s="59">
        <v>0</v>
      </c>
      <c r="I93" s="60">
        <v>0</v>
      </c>
      <c r="J93" s="61">
        <v>0</v>
      </c>
      <c r="K93" s="60">
        <v>-2500000</v>
      </c>
      <c r="L93" s="60">
        <v>-12500000</v>
      </c>
      <c r="M93" s="61">
        <v>-75000000</v>
      </c>
      <c r="N93" s="33" t="s">
        <v>108</v>
      </c>
      <c r="O93" s="34" t="s">
        <v>106</v>
      </c>
      <c r="P93" s="148"/>
      <c r="Q93" s="19"/>
      <c r="R93" s="19"/>
      <c r="S93" s="19"/>
    </row>
    <row r="94" spans="1:19" ht="14.1" customHeight="1" x14ac:dyDescent="0.2">
      <c r="A94" s="36"/>
      <c r="B94" s="683"/>
      <c r="C94" s="515" t="s">
        <v>237</v>
      </c>
      <c r="D94" s="516"/>
      <c r="E94" s="60">
        <v>-300000</v>
      </c>
      <c r="F94" s="60">
        <v>-1500000</v>
      </c>
      <c r="G94" s="61">
        <v>-6250000</v>
      </c>
      <c r="H94" s="59">
        <v>0</v>
      </c>
      <c r="I94" s="60">
        <v>0</v>
      </c>
      <c r="J94" s="61">
        <v>0</v>
      </c>
      <c r="K94" s="60">
        <v>15000000</v>
      </c>
      <c r="L94" s="60">
        <v>87500000</v>
      </c>
      <c r="M94" s="61">
        <v>425000000</v>
      </c>
      <c r="N94" s="33" t="s">
        <v>108</v>
      </c>
      <c r="O94" s="34" t="s">
        <v>106</v>
      </c>
      <c r="P94" s="148"/>
      <c r="Q94" s="19"/>
      <c r="R94" s="19"/>
      <c r="S94" s="19"/>
    </row>
    <row r="95" spans="1:19" ht="14.1" customHeight="1" x14ac:dyDescent="0.2">
      <c r="A95" s="36"/>
      <c r="B95" s="683"/>
      <c r="C95" s="517" t="s">
        <v>238</v>
      </c>
      <c r="D95" s="518"/>
      <c r="E95" s="415">
        <f t="shared" ref="E95:M95" si="9">SUM(E92:E94)</f>
        <v>-5000000</v>
      </c>
      <c r="F95" s="416">
        <f t="shared" si="9"/>
        <v>-5000000</v>
      </c>
      <c r="G95" s="416">
        <f t="shared" si="9"/>
        <v>-5000000</v>
      </c>
      <c r="H95" s="415">
        <f t="shared" si="9"/>
        <v>0</v>
      </c>
      <c r="I95" s="416">
        <f t="shared" si="9"/>
        <v>0</v>
      </c>
      <c r="J95" s="416">
        <f t="shared" si="9"/>
        <v>0</v>
      </c>
      <c r="K95" s="415">
        <f t="shared" si="9"/>
        <v>350000000</v>
      </c>
      <c r="L95" s="416">
        <f t="shared" si="9"/>
        <v>350000000</v>
      </c>
      <c r="M95" s="417">
        <f t="shared" si="9"/>
        <v>350000000</v>
      </c>
      <c r="N95" s="261" t="s">
        <v>10</v>
      </c>
      <c r="O95" s="1" t="s">
        <v>105</v>
      </c>
      <c r="P95" s="148"/>
      <c r="Q95" s="19"/>
      <c r="R95" s="19"/>
      <c r="S95" s="19"/>
    </row>
    <row r="96" spans="1:19" ht="14.1" customHeight="1" thickBot="1" x14ac:dyDescent="0.25">
      <c r="A96" s="36"/>
      <c r="B96" s="684"/>
      <c r="C96" s="578" t="s">
        <v>239</v>
      </c>
      <c r="D96" s="579"/>
      <c r="E96" s="351">
        <f>+E91-E95</f>
        <v>50673600</v>
      </c>
      <c r="F96" s="349">
        <f t="shared" ref="F96:M96" si="10">+F91-F95</f>
        <v>50673600</v>
      </c>
      <c r="G96" s="349">
        <f t="shared" si="10"/>
        <v>50673600</v>
      </c>
      <c r="H96" s="351">
        <f t="shared" si="10"/>
        <v>2538269349.5</v>
      </c>
      <c r="I96" s="349">
        <f t="shared" si="10"/>
        <v>2538269350</v>
      </c>
      <c r="J96" s="349">
        <f t="shared" si="10"/>
        <v>2538269350</v>
      </c>
      <c r="K96" s="351">
        <f t="shared" si="10"/>
        <v>1707499.5</v>
      </c>
      <c r="L96" s="349">
        <f t="shared" si="10"/>
        <v>1707500</v>
      </c>
      <c r="M96" s="350">
        <f t="shared" si="10"/>
        <v>1707500</v>
      </c>
      <c r="N96" s="261" t="s">
        <v>10</v>
      </c>
      <c r="O96" s="35" t="s">
        <v>105</v>
      </c>
      <c r="P96" s="149"/>
      <c r="Q96" s="19"/>
      <c r="R96" s="19"/>
      <c r="S96" s="19"/>
    </row>
    <row r="97" spans="1:19" ht="14.1" customHeight="1" thickBot="1" x14ac:dyDescent="0.25">
      <c r="A97" s="274" t="s">
        <v>234</v>
      </c>
      <c r="B97" s="290" t="s">
        <v>264</v>
      </c>
      <c r="C97" s="282"/>
      <c r="D97" s="300"/>
      <c r="E97" s="291">
        <f>E81+E82+E88+E94</f>
        <v>-452900</v>
      </c>
      <c r="F97" s="421">
        <f t="shared" ref="F97:J97" si="11">F81+F82+F88+F94</f>
        <v>-2050780</v>
      </c>
      <c r="G97" s="292">
        <f t="shared" si="11"/>
        <v>-11899908</v>
      </c>
      <c r="H97" s="283">
        <f t="shared" si="11"/>
        <v>-7563150</v>
      </c>
      <c r="I97" s="422">
        <f t="shared" si="11"/>
        <v>-22882653</v>
      </c>
      <c r="J97" s="304">
        <f t="shared" si="11"/>
        <v>-274647806</v>
      </c>
      <c r="K97" s="291"/>
      <c r="L97" s="421"/>
      <c r="M97" s="292"/>
      <c r="N97" s="261"/>
      <c r="O97" s="35" t="s">
        <v>105</v>
      </c>
      <c r="Q97" s="19"/>
      <c r="R97" s="19"/>
      <c r="S97" s="19"/>
    </row>
    <row r="98" spans="1:19" s="28" customFormat="1" ht="14.1" customHeight="1" thickBot="1" x14ac:dyDescent="0.25">
      <c r="A98" s="313"/>
      <c r="B98" s="314"/>
      <c r="C98" s="424"/>
      <c r="D98" s="425"/>
      <c r="E98" s="423"/>
      <c r="F98" s="423"/>
      <c r="G98" s="423"/>
      <c r="H98" s="423"/>
      <c r="I98" s="423"/>
      <c r="J98" s="423"/>
      <c r="K98" s="316"/>
      <c r="L98" s="316"/>
      <c r="M98" s="316"/>
      <c r="N98" s="317"/>
      <c r="O98" s="318"/>
      <c r="Q98" s="319"/>
      <c r="R98" s="319"/>
      <c r="S98" s="319"/>
    </row>
    <row r="99" spans="1:19" s="352" customFormat="1" ht="16.350000000000001" customHeight="1" thickBot="1" x14ac:dyDescent="0.25">
      <c r="B99" s="697" t="s">
        <v>51</v>
      </c>
      <c r="C99" s="698"/>
      <c r="D99" s="699"/>
      <c r="E99" s="659" t="s">
        <v>18</v>
      </c>
      <c r="F99" s="660"/>
      <c r="G99" s="661"/>
      <c r="H99" s="659" t="s">
        <v>21</v>
      </c>
      <c r="I99" s="660"/>
      <c r="J99" s="661"/>
      <c r="K99" s="659" t="s">
        <v>17</v>
      </c>
      <c r="L99" s="660"/>
      <c r="M99" s="661"/>
      <c r="N99" s="353"/>
      <c r="O99" s="322"/>
      <c r="P99" s="354"/>
      <c r="Q99" s="355"/>
      <c r="R99" s="355"/>
      <c r="S99" s="356"/>
    </row>
    <row r="100" spans="1:19" s="322" customFormat="1" ht="14.1" customHeight="1" x14ac:dyDescent="0.2">
      <c r="B100" s="665" t="s">
        <v>4</v>
      </c>
      <c r="C100" s="666"/>
      <c r="D100" s="666"/>
      <c r="E100" s="326">
        <v>50000000</v>
      </c>
      <c r="F100" s="357">
        <v>50000000</v>
      </c>
      <c r="G100" s="358">
        <v>50000000</v>
      </c>
      <c r="H100" s="326">
        <v>2503750000</v>
      </c>
      <c r="I100" s="357">
        <v>2503750000</v>
      </c>
      <c r="J100" s="358">
        <v>2503750000</v>
      </c>
      <c r="K100" s="326">
        <v>3750000</v>
      </c>
      <c r="L100" s="357">
        <v>3750000</v>
      </c>
      <c r="M100" s="358">
        <v>3750000</v>
      </c>
      <c r="N100" s="353" t="s">
        <v>272</v>
      </c>
      <c r="O100" s="34" t="s">
        <v>106</v>
      </c>
    </row>
    <row r="101" spans="1:19" s="322" customFormat="1" ht="14.1" customHeight="1" x14ac:dyDescent="0.2">
      <c r="B101" s="667" t="s">
        <v>8</v>
      </c>
      <c r="C101" s="668"/>
      <c r="D101" s="669"/>
      <c r="E101" s="359">
        <v>18500000</v>
      </c>
      <c r="F101" s="365">
        <v>23500000</v>
      </c>
      <c r="G101" s="334">
        <v>50000000</v>
      </c>
      <c r="H101" s="359">
        <v>926387500</v>
      </c>
      <c r="I101" s="365">
        <v>1176762500</v>
      </c>
      <c r="J101" s="334">
        <v>2503750000</v>
      </c>
      <c r="K101" s="359">
        <v>1387500</v>
      </c>
      <c r="L101" s="365">
        <v>1762499.9999999998</v>
      </c>
      <c r="M101" s="334">
        <v>3750000</v>
      </c>
      <c r="N101" s="353" t="s">
        <v>272</v>
      </c>
      <c r="O101" s="34" t="s">
        <v>106</v>
      </c>
      <c r="P101" s="352"/>
    </row>
    <row r="102" spans="1:19" s="322" customFormat="1" ht="14.1" customHeight="1" x14ac:dyDescent="0.2">
      <c r="B102" s="670" t="s">
        <v>50</v>
      </c>
      <c r="C102" s="671"/>
      <c r="D102" s="672"/>
      <c r="E102" s="266">
        <v>0</v>
      </c>
      <c r="F102" s="275">
        <v>-5000000</v>
      </c>
      <c r="G102" s="265">
        <v>-35000000</v>
      </c>
      <c r="H102" s="266">
        <v>0</v>
      </c>
      <c r="I102" s="275">
        <v>-250375000</v>
      </c>
      <c r="J102" s="265">
        <v>-1752625000</v>
      </c>
      <c r="K102" s="266">
        <v>0</v>
      </c>
      <c r="L102" s="275">
        <v>-375000</v>
      </c>
      <c r="M102" s="265">
        <v>-2625000</v>
      </c>
      <c r="N102" s="360" t="s">
        <v>108</v>
      </c>
      <c r="O102" s="34" t="s">
        <v>106</v>
      </c>
    </row>
    <row r="103" spans="1:19" s="322" customFormat="1" ht="14.1" customHeight="1" x14ac:dyDescent="0.2">
      <c r="B103" s="670" t="s">
        <v>5</v>
      </c>
      <c r="C103" s="671"/>
      <c r="D103" s="672"/>
      <c r="E103" s="266">
        <v>0</v>
      </c>
      <c r="F103" s="275">
        <v>0</v>
      </c>
      <c r="G103" s="265">
        <v>4000000</v>
      </c>
      <c r="H103" s="266">
        <v>0</v>
      </c>
      <c r="I103" s="275">
        <v>0</v>
      </c>
      <c r="J103" s="265">
        <v>200300000</v>
      </c>
      <c r="K103" s="266">
        <v>0</v>
      </c>
      <c r="L103" s="275">
        <v>0</v>
      </c>
      <c r="M103" s="265">
        <v>300000</v>
      </c>
      <c r="N103" s="360" t="s">
        <v>108</v>
      </c>
      <c r="O103" s="34" t="s">
        <v>106</v>
      </c>
    </row>
    <row r="104" spans="1:19" s="322" customFormat="1" ht="14.1" customHeight="1" x14ac:dyDescent="0.2">
      <c r="B104" s="670" t="s">
        <v>49</v>
      </c>
      <c r="C104" s="671"/>
      <c r="D104" s="672"/>
      <c r="E104" s="266">
        <v>0</v>
      </c>
      <c r="F104" s="275">
        <v>0</v>
      </c>
      <c r="G104" s="265">
        <v>0</v>
      </c>
      <c r="H104" s="266">
        <v>0</v>
      </c>
      <c r="I104" s="275">
        <v>0</v>
      </c>
      <c r="J104" s="265">
        <v>0</v>
      </c>
      <c r="K104" s="266">
        <v>0</v>
      </c>
      <c r="L104" s="275">
        <v>0</v>
      </c>
      <c r="M104" s="265">
        <v>0</v>
      </c>
      <c r="N104" s="360" t="s">
        <v>108</v>
      </c>
      <c r="O104" s="34" t="s">
        <v>106</v>
      </c>
    </row>
    <row r="105" spans="1:19" s="322" customFormat="1" ht="14.1" customHeight="1" x14ac:dyDescent="0.2">
      <c r="B105" s="670" t="s">
        <v>6</v>
      </c>
      <c r="C105" s="671"/>
      <c r="D105" s="672"/>
      <c r="E105" s="266">
        <v>0</v>
      </c>
      <c r="F105" s="275">
        <v>0</v>
      </c>
      <c r="G105" s="265">
        <v>-500000</v>
      </c>
      <c r="H105" s="266">
        <v>0</v>
      </c>
      <c r="I105" s="275">
        <v>0</v>
      </c>
      <c r="J105" s="265">
        <v>-25037500</v>
      </c>
      <c r="K105" s="266">
        <v>0</v>
      </c>
      <c r="L105" s="275">
        <v>0</v>
      </c>
      <c r="M105" s="265">
        <v>-37500</v>
      </c>
      <c r="N105" s="360" t="s">
        <v>108</v>
      </c>
      <c r="O105" s="34" t="s">
        <v>106</v>
      </c>
    </row>
    <row r="106" spans="1:19" s="322" customFormat="1" ht="14.1" customHeight="1" thickBot="1" x14ac:dyDescent="0.25">
      <c r="B106" s="673" t="s">
        <v>7</v>
      </c>
      <c r="C106" s="674"/>
      <c r="D106" s="674"/>
      <c r="E106" s="361">
        <f>SUM(E101:E105)</f>
        <v>18500000</v>
      </c>
      <c r="F106" s="362">
        <f>SUM(F101:F105)</f>
        <v>18500000</v>
      </c>
      <c r="G106" s="363">
        <f>SUM(G101:G105)</f>
        <v>18500000</v>
      </c>
      <c r="H106" s="361">
        <f t="shared" ref="H106:M106" si="12">SUM(H101:H105)</f>
        <v>926387500</v>
      </c>
      <c r="I106" s="362">
        <f t="shared" si="12"/>
        <v>926387500</v>
      </c>
      <c r="J106" s="363">
        <f t="shared" si="12"/>
        <v>926387500</v>
      </c>
      <c r="K106" s="361">
        <f t="shared" si="12"/>
        <v>1387500</v>
      </c>
      <c r="L106" s="362">
        <f t="shared" si="12"/>
        <v>1387499.9999999998</v>
      </c>
      <c r="M106" s="363">
        <f t="shared" si="12"/>
        <v>1387500</v>
      </c>
      <c r="N106" s="364" t="s">
        <v>10</v>
      </c>
      <c r="O106" s="35" t="s">
        <v>105</v>
      </c>
    </row>
    <row r="107" spans="1:19" s="28" customFormat="1" ht="14.1" customHeight="1" x14ac:dyDescent="0.2">
      <c r="A107" s="313"/>
      <c r="B107" s="314"/>
      <c r="C107" s="314"/>
      <c r="D107" s="315"/>
      <c r="E107" s="316"/>
      <c r="F107" s="316"/>
      <c r="G107" s="316"/>
      <c r="H107" s="316"/>
      <c r="I107" s="316"/>
      <c r="J107" s="316"/>
      <c r="K107" s="316"/>
      <c r="L107" s="316"/>
      <c r="M107" s="316"/>
      <c r="N107" s="317"/>
      <c r="O107" s="318"/>
      <c r="Q107" s="319"/>
      <c r="R107" s="319"/>
      <c r="S107" s="319"/>
    </row>
    <row r="108" spans="1:19" s="28" customFormat="1" ht="14.1" customHeight="1" thickBot="1" x14ac:dyDescent="0.25">
      <c r="A108" s="313"/>
      <c r="B108" s="314"/>
      <c r="C108" s="314"/>
      <c r="D108" s="315"/>
      <c r="E108" s="316"/>
      <c r="F108" s="316"/>
      <c r="G108" s="316"/>
      <c r="H108" s="316"/>
      <c r="I108" s="316"/>
      <c r="J108" s="316"/>
      <c r="K108" s="316"/>
      <c r="L108" s="316"/>
      <c r="M108" s="316"/>
      <c r="N108" s="317"/>
      <c r="O108" s="318"/>
      <c r="Q108" s="319"/>
      <c r="R108" s="319"/>
      <c r="S108" s="319"/>
    </row>
    <row r="109" spans="1:19" s="16" customFormat="1" ht="16.350000000000001" customHeight="1" thickBot="1" x14ac:dyDescent="0.25">
      <c r="A109" s="37"/>
      <c r="B109" s="694" t="s">
        <v>115</v>
      </c>
      <c r="C109" s="695"/>
      <c r="D109" s="696"/>
      <c r="E109" s="677">
        <f>E50</f>
        <v>-1000</v>
      </c>
      <c r="F109" s="678"/>
      <c r="G109" s="679"/>
      <c r="H109" s="677">
        <f>H50</f>
        <v>-10000</v>
      </c>
      <c r="I109" s="678"/>
      <c r="J109" s="679"/>
      <c r="K109" s="677">
        <f>K50</f>
        <v>0</v>
      </c>
      <c r="L109" s="678"/>
      <c r="M109" s="679"/>
      <c r="N109" s="293"/>
      <c r="O109" s="321"/>
      <c r="P109" s="321"/>
    </row>
    <row r="110" spans="1:19" s="16" customFormat="1" ht="14.1" customHeight="1" x14ac:dyDescent="0.2">
      <c r="A110" s="37"/>
      <c r="B110" s="529" t="s">
        <v>54</v>
      </c>
      <c r="C110" s="595"/>
      <c r="D110" s="596"/>
      <c r="E110" s="85">
        <v>1250000</v>
      </c>
      <c r="F110" s="45">
        <f>E110</f>
        <v>1250000</v>
      </c>
      <c r="G110" s="46">
        <f>E110</f>
        <v>1250000</v>
      </c>
      <c r="H110" s="85">
        <v>0</v>
      </c>
      <c r="I110" s="45">
        <f>H110</f>
        <v>0</v>
      </c>
      <c r="J110" s="46">
        <f>H110</f>
        <v>0</v>
      </c>
      <c r="K110" s="85">
        <v>75000000</v>
      </c>
      <c r="L110" s="45">
        <f>K110</f>
        <v>75000000</v>
      </c>
      <c r="M110" s="46">
        <f>K110</f>
        <v>75000000</v>
      </c>
      <c r="N110" s="293" t="s">
        <v>260</v>
      </c>
      <c r="O110" s="34" t="s">
        <v>106</v>
      </c>
      <c r="P110" s="321"/>
    </row>
    <row r="111" spans="1:19" s="16" customFormat="1" ht="14.1" customHeight="1" x14ac:dyDescent="0.2">
      <c r="A111" s="37"/>
      <c r="B111" s="529" t="s">
        <v>55</v>
      </c>
      <c r="C111" s="595"/>
      <c r="D111" s="596"/>
      <c r="E111" s="85">
        <v>250000</v>
      </c>
      <c r="F111" s="45">
        <f>E111</f>
        <v>250000</v>
      </c>
      <c r="G111" s="46">
        <f>E111</f>
        <v>250000</v>
      </c>
      <c r="H111" s="85">
        <v>0</v>
      </c>
      <c r="I111" s="45">
        <f>H111</f>
        <v>0</v>
      </c>
      <c r="J111" s="46">
        <v>0</v>
      </c>
      <c r="K111" s="85">
        <v>15000000</v>
      </c>
      <c r="L111" s="45">
        <f>K111</f>
        <v>15000000</v>
      </c>
      <c r="M111" s="46">
        <f>K111</f>
        <v>15000000</v>
      </c>
      <c r="N111" s="293" t="s">
        <v>260</v>
      </c>
      <c r="O111" s="34" t="s">
        <v>106</v>
      </c>
    </row>
    <row r="112" spans="1:19" s="16" customFormat="1" ht="14.1" customHeight="1" x14ac:dyDescent="0.2">
      <c r="A112" s="37"/>
      <c r="B112" s="525" t="s">
        <v>47</v>
      </c>
      <c r="C112" s="675"/>
      <c r="D112" s="676"/>
      <c r="E112" s="85">
        <v>0</v>
      </c>
      <c r="F112" s="83">
        <v>0</v>
      </c>
      <c r="G112" s="84">
        <v>0</v>
      </c>
      <c r="H112" s="85">
        <v>0</v>
      </c>
      <c r="I112" s="83">
        <v>0</v>
      </c>
      <c r="J112" s="84">
        <v>0</v>
      </c>
      <c r="K112" s="85">
        <v>0</v>
      </c>
      <c r="L112" s="83">
        <v>0</v>
      </c>
      <c r="M112" s="84">
        <v>0</v>
      </c>
      <c r="N112" s="294" t="s">
        <v>108</v>
      </c>
      <c r="O112" s="34" t="s">
        <v>106</v>
      </c>
    </row>
    <row r="113" spans="1:19" s="16" customFormat="1" ht="14.1" customHeight="1" x14ac:dyDescent="0.2">
      <c r="A113" s="37"/>
      <c r="B113" s="525" t="s">
        <v>174</v>
      </c>
      <c r="C113" s="675"/>
      <c r="D113" s="676"/>
      <c r="E113" s="85">
        <v>50000</v>
      </c>
      <c r="F113" s="83">
        <v>200000</v>
      </c>
      <c r="G113" s="84">
        <v>1000000</v>
      </c>
      <c r="H113" s="85">
        <v>2503750</v>
      </c>
      <c r="I113" s="83">
        <v>10015000</v>
      </c>
      <c r="J113" s="84">
        <v>50075000</v>
      </c>
      <c r="K113" s="597"/>
      <c r="L113" s="561"/>
      <c r="M113" s="562"/>
      <c r="N113" s="294" t="s">
        <v>257</v>
      </c>
      <c r="O113" s="34" t="s">
        <v>106</v>
      </c>
    </row>
    <row r="114" spans="1:19" s="16" customFormat="1" ht="14.1" customHeight="1" x14ac:dyDescent="0.2">
      <c r="A114" s="37"/>
      <c r="B114" s="529" t="s">
        <v>31</v>
      </c>
      <c r="C114" s="595"/>
      <c r="D114" s="596"/>
      <c r="E114" s="59">
        <v>2500</v>
      </c>
      <c r="F114" s="60">
        <v>10000</v>
      </c>
      <c r="G114" s="61">
        <v>58000</v>
      </c>
      <c r="H114" s="59">
        <v>125187.5</v>
      </c>
      <c r="I114" s="60">
        <v>500750</v>
      </c>
      <c r="J114" s="61">
        <v>2904350</v>
      </c>
      <c r="K114" s="597"/>
      <c r="L114" s="561"/>
      <c r="M114" s="562"/>
      <c r="N114" s="294" t="s">
        <v>108</v>
      </c>
      <c r="O114" s="34" t="s">
        <v>106</v>
      </c>
    </row>
    <row r="115" spans="1:19" s="16" customFormat="1" ht="14.1" customHeight="1" thickBot="1" x14ac:dyDescent="0.3">
      <c r="A115" s="37"/>
      <c r="B115" s="531" t="s">
        <v>37</v>
      </c>
      <c r="C115" s="532"/>
      <c r="D115" s="599"/>
      <c r="E115" s="89"/>
      <c r="F115" s="89"/>
      <c r="G115" s="90"/>
      <c r="H115" s="91"/>
      <c r="I115" s="89"/>
      <c r="J115" s="90"/>
      <c r="K115" s="598"/>
      <c r="L115" s="563"/>
      <c r="M115" s="564"/>
      <c r="N115" s="293" t="s">
        <v>256</v>
      </c>
      <c r="O115" s="293" t="s">
        <v>256</v>
      </c>
    </row>
    <row r="116" spans="1:19" s="28" customFormat="1" ht="14.1" customHeight="1" x14ac:dyDescent="0.2">
      <c r="A116" s="313"/>
      <c r="B116" s="314"/>
      <c r="C116" s="314"/>
      <c r="D116" s="315"/>
      <c r="E116" s="316"/>
      <c r="F116" s="316"/>
      <c r="G116" s="316"/>
      <c r="H116" s="316"/>
      <c r="I116" s="316"/>
      <c r="J116" s="316"/>
      <c r="K116" s="316"/>
      <c r="L116" s="316"/>
      <c r="M116" s="316"/>
      <c r="N116" s="317"/>
      <c r="O116" s="318"/>
      <c r="Q116" s="319"/>
      <c r="R116" s="319"/>
      <c r="S116" s="319"/>
    </row>
    <row r="117" spans="1:19" s="28" customFormat="1" ht="14.1" customHeight="1" thickBot="1" x14ac:dyDescent="0.25">
      <c r="B117" s="309"/>
      <c r="C117" s="309"/>
      <c r="D117" s="309"/>
      <c r="E117" s="316"/>
      <c r="F117" s="316"/>
      <c r="G117" s="316"/>
      <c r="H117" s="316"/>
      <c r="I117" s="316"/>
      <c r="J117" s="316"/>
      <c r="K117" s="316"/>
      <c r="L117" s="316"/>
      <c r="M117" s="316"/>
      <c r="N117" s="317"/>
      <c r="Q117" s="319"/>
      <c r="R117" s="319"/>
      <c r="S117" s="319"/>
    </row>
    <row r="118" spans="1:19" s="16" customFormat="1" ht="16.350000000000001" customHeight="1" thickBot="1" x14ac:dyDescent="0.3">
      <c r="A118" s="37"/>
      <c r="B118" s="456" t="s">
        <v>27</v>
      </c>
      <c r="C118" s="550"/>
      <c r="D118" s="551"/>
      <c r="E118" s="552" t="s">
        <v>18</v>
      </c>
      <c r="F118" s="553"/>
      <c r="G118" s="554"/>
      <c r="H118" s="638" t="s">
        <v>44</v>
      </c>
      <c r="I118" s="639"/>
      <c r="J118" s="640"/>
      <c r="K118" s="542" t="s">
        <v>66</v>
      </c>
      <c r="L118" s="543"/>
      <c r="M118" s="544"/>
      <c r="N118" s="15"/>
    </row>
    <row r="119" spans="1:19" ht="14.1" customHeight="1" x14ac:dyDescent="0.2">
      <c r="A119" s="36"/>
      <c r="B119" s="565" t="s">
        <v>22</v>
      </c>
      <c r="C119" s="557" t="s">
        <v>29</v>
      </c>
      <c r="D119" s="643"/>
      <c r="E119" s="56">
        <f>-(E17+E27)</f>
        <v>187500</v>
      </c>
      <c r="F119" s="57">
        <f>-(F17+F27)</f>
        <v>750000</v>
      </c>
      <c r="G119" s="57">
        <f>-(G17+G27)</f>
        <v>6625000</v>
      </c>
      <c r="H119" s="56">
        <f>-(H17+H27-K17-K27)</f>
        <v>9375000</v>
      </c>
      <c r="I119" s="57">
        <f>-(I17+I27-L17-L27)</f>
        <v>37500000</v>
      </c>
      <c r="J119" s="58">
        <f>-(J17+J27-M17-M27)</f>
        <v>331250000</v>
      </c>
      <c r="K119" s="656"/>
      <c r="L119" s="657"/>
      <c r="M119" s="658"/>
      <c r="N119" s="2" t="s">
        <v>10</v>
      </c>
      <c r="O119" s="1" t="s">
        <v>116</v>
      </c>
    </row>
    <row r="120" spans="1:19" ht="14.1" customHeight="1" x14ac:dyDescent="0.2">
      <c r="A120" s="36" t="str">
        <f>'ILPA Reporting Template(Level1)'!$C$81</f>
        <v>Partnership Expenses - Paid to GP &amp; Related Parties - Gross of Offsets</v>
      </c>
      <c r="B120" s="555"/>
      <c r="C120" s="480" t="s">
        <v>189</v>
      </c>
      <c r="D120" s="482"/>
      <c r="E120" s="59">
        <v>1000</v>
      </c>
      <c r="F120" s="60">
        <v>4000</v>
      </c>
      <c r="G120" s="60">
        <v>30000</v>
      </c>
      <c r="H120" s="59">
        <v>50075</v>
      </c>
      <c r="I120" s="60">
        <v>200300</v>
      </c>
      <c r="J120" s="61">
        <v>1502250</v>
      </c>
      <c r="K120" s="627"/>
      <c r="L120" s="648"/>
      <c r="M120" s="649"/>
      <c r="O120" s="99" t="s">
        <v>113</v>
      </c>
    </row>
    <row r="121" spans="1:19" ht="14.1" hidden="1" customHeight="1" outlineLevel="1" x14ac:dyDescent="0.2">
      <c r="A121" s="36"/>
      <c r="B121" s="555"/>
      <c r="C121" s="641" t="s">
        <v>242</v>
      </c>
      <c r="D121" s="642"/>
      <c r="E121" s="609" t="s">
        <v>215</v>
      </c>
      <c r="F121" s="653"/>
      <c r="G121" s="654"/>
      <c r="H121" s="609" t="s">
        <v>215</v>
      </c>
      <c r="I121" s="655"/>
      <c r="J121" s="608"/>
      <c r="K121" s="627"/>
      <c r="L121" s="648"/>
      <c r="M121" s="649"/>
      <c r="O121" s="1" t="s">
        <v>134</v>
      </c>
    </row>
    <row r="122" spans="1:19" ht="14.1" hidden="1" customHeight="1" outlineLevel="1" x14ac:dyDescent="0.2">
      <c r="A122" s="36"/>
      <c r="B122" s="555"/>
      <c r="C122" s="641" t="s">
        <v>127</v>
      </c>
      <c r="D122" s="642"/>
      <c r="E122" s="609"/>
      <c r="F122" s="653"/>
      <c r="G122" s="654"/>
      <c r="H122" s="606"/>
      <c r="I122" s="655"/>
      <c r="J122" s="608"/>
      <c r="K122" s="627"/>
      <c r="L122" s="648"/>
      <c r="M122" s="649"/>
      <c r="O122" s="1" t="s">
        <v>134</v>
      </c>
    </row>
    <row r="123" spans="1:19" ht="14.1" hidden="1" customHeight="1" outlineLevel="1" x14ac:dyDescent="0.2">
      <c r="A123" s="36"/>
      <c r="B123" s="555"/>
      <c r="C123" s="641" t="s">
        <v>129</v>
      </c>
      <c r="D123" s="642"/>
      <c r="E123" s="609"/>
      <c r="F123" s="653"/>
      <c r="G123" s="654"/>
      <c r="H123" s="606"/>
      <c r="I123" s="655"/>
      <c r="J123" s="608"/>
      <c r="K123" s="627"/>
      <c r="L123" s="648"/>
      <c r="M123" s="649"/>
      <c r="O123" s="1" t="s">
        <v>134</v>
      </c>
    </row>
    <row r="124" spans="1:19" ht="14.1" hidden="1" customHeight="1" outlineLevel="1" x14ac:dyDescent="0.2">
      <c r="A124" s="36"/>
      <c r="B124" s="555"/>
      <c r="C124" s="641" t="s">
        <v>139</v>
      </c>
      <c r="D124" s="642"/>
      <c r="E124" s="609"/>
      <c r="F124" s="653"/>
      <c r="G124" s="654"/>
      <c r="H124" s="606"/>
      <c r="I124" s="655"/>
      <c r="J124" s="608"/>
      <c r="K124" s="627"/>
      <c r="L124" s="648"/>
      <c r="M124" s="649"/>
      <c r="O124" s="1" t="s">
        <v>134</v>
      </c>
    </row>
    <row r="125" spans="1:19" ht="14.1" hidden="1" customHeight="1" outlineLevel="1" x14ac:dyDescent="0.2">
      <c r="A125" s="36"/>
      <c r="B125" s="555"/>
      <c r="C125" s="641" t="s">
        <v>131</v>
      </c>
      <c r="D125" s="642"/>
      <c r="E125" s="609"/>
      <c r="F125" s="653"/>
      <c r="G125" s="654"/>
      <c r="H125" s="606"/>
      <c r="I125" s="655"/>
      <c r="J125" s="608"/>
      <c r="K125" s="627"/>
      <c r="L125" s="648"/>
      <c r="M125" s="649"/>
      <c r="O125" s="1" t="s">
        <v>134</v>
      </c>
    </row>
    <row r="126" spans="1:19" ht="14.1" hidden="1" customHeight="1" outlineLevel="1" x14ac:dyDescent="0.2">
      <c r="A126" s="36"/>
      <c r="B126" s="555"/>
      <c r="C126" s="641" t="s">
        <v>132</v>
      </c>
      <c r="D126" s="642"/>
      <c r="E126" s="609"/>
      <c r="F126" s="653"/>
      <c r="G126" s="654"/>
      <c r="H126" s="606"/>
      <c r="I126" s="655"/>
      <c r="J126" s="608"/>
      <c r="K126" s="627"/>
      <c r="L126" s="648"/>
      <c r="M126" s="649"/>
      <c r="O126" s="1" t="s">
        <v>134</v>
      </c>
    </row>
    <row r="127" spans="1:19" ht="14.1" hidden="1" customHeight="1" outlineLevel="1" x14ac:dyDescent="0.2">
      <c r="A127" s="36"/>
      <c r="B127" s="555"/>
      <c r="C127" s="641" t="s">
        <v>130</v>
      </c>
      <c r="D127" s="642"/>
      <c r="E127" s="609"/>
      <c r="F127" s="653"/>
      <c r="G127" s="654"/>
      <c r="H127" s="606"/>
      <c r="I127" s="655"/>
      <c r="J127" s="608"/>
      <c r="K127" s="627"/>
      <c r="L127" s="648"/>
      <c r="M127" s="649"/>
      <c r="O127" s="1" t="s">
        <v>134</v>
      </c>
    </row>
    <row r="128" spans="1:19" ht="14.1" hidden="1" customHeight="1" outlineLevel="1" x14ac:dyDescent="0.2">
      <c r="A128" s="36"/>
      <c r="B128" s="555"/>
      <c r="C128" s="641" t="s">
        <v>140</v>
      </c>
      <c r="D128" s="642"/>
      <c r="E128" s="609"/>
      <c r="F128" s="653"/>
      <c r="G128" s="654"/>
      <c r="H128" s="606"/>
      <c r="I128" s="655"/>
      <c r="J128" s="608"/>
      <c r="K128" s="627"/>
      <c r="L128" s="648"/>
      <c r="M128" s="649"/>
      <c r="O128" s="1" t="s">
        <v>134</v>
      </c>
    </row>
    <row r="129" spans="1:19" ht="14.1" customHeight="1" collapsed="1" x14ac:dyDescent="0.2">
      <c r="A129" s="36"/>
      <c r="B129" s="555"/>
      <c r="C129" s="480" t="s">
        <v>40</v>
      </c>
      <c r="D129" s="482"/>
      <c r="E129" s="62">
        <f t="shared" ref="E129:J129" si="13">-E69</f>
        <v>-82600</v>
      </c>
      <c r="F129" s="63">
        <f t="shared" si="13"/>
        <v>-346500</v>
      </c>
      <c r="G129" s="63">
        <f t="shared" si="13"/>
        <v>-1538521</v>
      </c>
      <c r="H129" s="62">
        <f t="shared" si="13"/>
        <v>-4140600</v>
      </c>
      <c r="I129" s="63">
        <f t="shared" si="13"/>
        <v>-19227400</v>
      </c>
      <c r="J129" s="64">
        <f t="shared" si="13"/>
        <v>-82424249</v>
      </c>
      <c r="K129" s="627"/>
      <c r="L129" s="648"/>
      <c r="M129" s="649"/>
      <c r="N129" s="2" t="s">
        <v>10</v>
      </c>
      <c r="O129" s="1" t="s">
        <v>116</v>
      </c>
    </row>
    <row r="130" spans="1:19" ht="14.1" customHeight="1" x14ac:dyDescent="0.2">
      <c r="A130" s="36" t="str">
        <f>'ILPA Reporting Template(Level1)'!$C$83</f>
        <v>Capitalized Transaction Fees &amp; Exp. - Paid to GP &amp; Related Parties****</v>
      </c>
      <c r="B130" s="555"/>
      <c r="C130" s="644" t="s">
        <v>190</v>
      </c>
      <c r="D130" s="645"/>
      <c r="E130" s="75">
        <v>0</v>
      </c>
      <c r="F130" s="76">
        <v>0</v>
      </c>
      <c r="G130" s="76">
        <v>0</v>
      </c>
      <c r="H130" s="75">
        <v>0</v>
      </c>
      <c r="I130" s="76">
        <v>0</v>
      </c>
      <c r="J130" s="77">
        <v>0</v>
      </c>
      <c r="K130" s="627"/>
      <c r="L130" s="648"/>
      <c r="M130" s="649"/>
      <c r="N130" s="261"/>
      <c r="O130" s="99" t="s">
        <v>113</v>
      </c>
    </row>
    <row r="131" spans="1:19" ht="14.1" customHeight="1" thickBot="1" x14ac:dyDescent="0.25">
      <c r="A131" s="36"/>
      <c r="B131" s="555"/>
      <c r="C131" s="644" t="s">
        <v>237</v>
      </c>
      <c r="D131" s="645"/>
      <c r="E131" s="279">
        <f>-E94</f>
        <v>300000</v>
      </c>
      <c r="F131" s="280">
        <f>-F94</f>
        <v>1500000</v>
      </c>
      <c r="G131" s="280">
        <f>-G94</f>
        <v>6250000</v>
      </c>
      <c r="H131" s="279">
        <f>K94</f>
        <v>15000000</v>
      </c>
      <c r="I131" s="280">
        <f>L94</f>
        <v>87500000</v>
      </c>
      <c r="J131" s="281">
        <f>M94</f>
        <v>425000000</v>
      </c>
      <c r="K131" s="627"/>
      <c r="L131" s="648"/>
      <c r="M131" s="649"/>
      <c r="O131" s="99" t="s">
        <v>113</v>
      </c>
    </row>
    <row r="132" spans="1:19" ht="11.45" customHeight="1" x14ac:dyDescent="0.2">
      <c r="A132" s="36" t="str">
        <f>'ILPA Reporting Template(Level1)'!$C$85</f>
        <v>Total Fees with Respect to Underlying Properties/Investments:</v>
      </c>
      <c r="B132" s="565" t="s">
        <v>192</v>
      </c>
      <c r="C132" s="238" t="s">
        <v>191</v>
      </c>
      <c r="D132" s="239"/>
      <c r="E132" s="47">
        <f>SUM(E133:E135,E142)</f>
        <v>80600</v>
      </c>
      <c r="F132" s="48">
        <f t="shared" ref="F132:M132" si="14">SUM(F133:F135,F142)</f>
        <v>350500</v>
      </c>
      <c r="G132" s="48">
        <f t="shared" si="14"/>
        <v>1611277</v>
      </c>
      <c r="H132" s="47">
        <f t="shared" si="14"/>
        <v>3792500</v>
      </c>
      <c r="I132" s="48">
        <f>SUM(I133:I135,I142)</f>
        <v>17475000</v>
      </c>
      <c r="J132" s="48">
        <f t="shared" si="14"/>
        <v>86164062</v>
      </c>
      <c r="K132" s="223">
        <f t="shared" si="14"/>
        <v>947225</v>
      </c>
      <c r="L132" s="224">
        <f t="shared" si="14"/>
        <v>4342500</v>
      </c>
      <c r="M132" s="225">
        <f t="shared" si="14"/>
        <v>21334765</v>
      </c>
      <c r="N132" s="2" t="s">
        <v>10</v>
      </c>
      <c r="O132" s="35" t="s">
        <v>117</v>
      </c>
    </row>
    <row r="133" spans="1:19" ht="13.5" customHeight="1" x14ac:dyDescent="0.2">
      <c r="A133" s="36"/>
      <c r="B133" s="555"/>
      <c r="C133" s="236" t="s">
        <v>209</v>
      </c>
      <c r="D133" s="237"/>
      <c r="E133" s="69">
        <v>35000</v>
      </c>
      <c r="F133" s="70">
        <v>145000</v>
      </c>
      <c r="G133" s="70">
        <v>563777</v>
      </c>
      <c r="H133" s="85">
        <v>1512500</v>
      </c>
      <c r="I133" s="83">
        <v>6250000</v>
      </c>
      <c r="J133" s="84">
        <v>28789062</v>
      </c>
      <c r="K133" s="85">
        <v>378125</v>
      </c>
      <c r="L133" s="83">
        <v>1562500</v>
      </c>
      <c r="M133" s="84">
        <v>7197265</v>
      </c>
      <c r="O133" s="34" t="s">
        <v>106</v>
      </c>
      <c r="R133" s="222"/>
      <c r="S133" s="222"/>
    </row>
    <row r="134" spans="1:19" ht="13.5" customHeight="1" x14ac:dyDescent="0.2">
      <c r="A134" s="36"/>
      <c r="B134" s="555"/>
      <c r="C134" s="236" t="s">
        <v>208</v>
      </c>
      <c r="D134" s="237"/>
      <c r="E134" s="69">
        <v>30600</v>
      </c>
      <c r="F134" s="70">
        <v>137500</v>
      </c>
      <c r="G134" s="70">
        <v>712500</v>
      </c>
      <c r="H134" s="85">
        <v>1530000</v>
      </c>
      <c r="I134" s="83">
        <v>8947000</v>
      </c>
      <c r="J134" s="84">
        <v>40875000</v>
      </c>
      <c r="K134" s="85">
        <v>381600</v>
      </c>
      <c r="L134" s="83">
        <v>1917500</v>
      </c>
      <c r="M134" s="84">
        <v>10012500</v>
      </c>
      <c r="O134" s="34" t="s">
        <v>106</v>
      </c>
      <c r="R134" s="222"/>
      <c r="S134" s="222"/>
    </row>
    <row r="135" spans="1:19" ht="14.1" customHeight="1" x14ac:dyDescent="0.2">
      <c r="A135" s="36"/>
      <c r="B135" s="555"/>
      <c r="C135" s="236" t="s">
        <v>266</v>
      </c>
      <c r="D135" s="237"/>
      <c r="E135" s="69">
        <v>15000</v>
      </c>
      <c r="F135" s="70">
        <v>68000</v>
      </c>
      <c r="G135" s="70">
        <v>335000</v>
      </c>
      <c r="H135" s="85">
        <v>750000</v>
      </c>
      <c r="I135" s="83">
        <v>2278000</v>
      </c>
      <c r="J135" s="84">
        <v>16500000</v>
      </c>
      <c r="K135" s="85">
        <v>187500</v>
      </c>
      <c r="L135" s="83">
        <v>862500</v>
      </c>
      <c r="M135" s="84">
        <v>4125000</v>
      </c>
      <c r="O135" s="34" t="s">
        <v>106</v>
      </c>
      <c r="R135" s="222"/>
      <c r="S135" s="222"/>
    </row>
    <row r="136" spans="1:19" ht="12" hidden="1" customHeight="1" outlineLevel="1" x14ac:dyDescent="0.2">
      <c r="A136" s="36"/>
      <c r="B136" s="555"/>
      <c r="C136" s="646" t="s">
        <v>126</v>
      </c>
      <c r="D136" s="647"/>
      <c r="E136" s="627" t="s">
        <v>215</v>
      </c>
      <c r="F136" s="648"/>
      <c r="G136" s="648"/>
      <c r="H136" s="648"/>
      <c r="I136" s="648"/>
      <c r="J136" s="648"/>
      <c r="K136" s="648"/>
      <c r="L136" s="648"/>
      <c r="M136" s="649"/>
      <c r="O136" s="34" t="s">
        <v>106</v>
      </c>
      <c r="R136" s="222"/>
      <c r="S136" s="222"/>
    </row>
    <row r="137" spans="1:19" ht="14.1" hidden="1" customHeight="1" outlineLevel="1" x14ac:dyDescent="0.2">
      <c r="A137" s="36"/>
      <c r="B137" s="555"/>
      <c r="C137" s="241" t="s">
        <v>120</v>
      </c>
      <c r="D137" s="246"/>
      <c r="E137" s="627"/>
      <c r="F137" s="648"/>
      <c r="G137" s="648"/>
      <c r="H137" s="648"/>
      <c r="I137" s="648"/>
      <c r="J137" s="648"/>
      <c r="K137" s="648"/>
      <c r="L137" s="648"/>
      <c r="M137" s="649"/>
      <c r="O137" s="34" t="s">
        <v>106</v>
      </c>
      <c r="R137" s="222"/>
      <c r="S137" s="222"/>
    </row>
    <row r="138" spans="1:19" ht="14.1" hidden="1" customHeight="1" outlineLevel="1" x14ac:dyDescent="0.2">
      <c r="A138" s="36"/>
      <c r="B138" s="555"/>
      <c r="C138" s="241" t="s">
        <v>121</v>
      </c>
      <c r="D138" s="246"/>
      <c r="E138" s="627"/>
      <c r="F138" s="648"/>
      <c r="G138" s="648"/>
      <c r="H138" s="648"/>
      <c r="I138" s="648"/>
      <c r="J138" s="648"/>
      <c r="K138" s="648"/>
      <c r="L138" s="648"/>
      <c r="M138" s="649"/>
      <c r="O138" s="34" t="s">
        <v>106</v>
      </c>
      <c r="R138" s="222"/>
      <c r="S138" s="222"/>
    </row>
    <row r="139" spans="1:19" ht="14.1" hidden="1" customHeight="1" outlineLevel="1" x14ac:dyDescent="0.2">
      <c r="A139" s="36"/>
      <c r="B139" s="555"/>
      <c r="C139" s="241" t="s">
        <v>133</v>
      </c>
      <c r="D139" s="246"/>
      <c r="E139" s="627"/>
      <c r="F139" s="648"/>
      <c r="G139" s="648"/>
      <c r="H139" s="648"/>
      <c r="I139" s="648"/>
      <c r="J139" s="648"/>
      <c r="K139" s="648"/>
      <c r="L139" s="648"/>
      <c r="M139" s="649"/>
      <c r="O139" s="34" t="s">
        <v>106</v>
      </c>
      <c r="R139" s="222"/>
      <c r="S139" s="222"/>
    </row>
    <row r="140" spans="1:19" ht="14.1" hidden="1" customHeight="1" outlineLevel="1" x14ac:dyDescent="0.2">
      <c r="A140" s="36"/>
      <c r="B140" s="555"/>
      <c r="C140" s="241" t="s">
        <v>125</v>
      </c>
      <c r="D140" s="246"/>
      <c r="E140" s="627"/>
      <c r="F140" s="648"/>
      <c r="G140" s="648"/>
      <c r="H140" s="648"/>
      <c r="I140" s="648"/>
      <c r="J140" s="648"/>
      <c r="K140" s="648"/>
      <c r="L140" s="648"/>
      <c r="M140" s="649"/>
      <c r="O140" s="34" t="s">
        <v>106</v>
      </c>
      <c r="R140" s="222"/>
      <c r="S140" s="222"/>
    </row>
    <row r="141" spans="1:19" ht="14.1" hidden="1" customHeight="1" outlineLevel="1" x14ac:dyDescent="0.2">
      <c r="A141" s="36"/>
      <c r="B141" s="555"/>
      <c r="C141" s="241" t="s">
        <v>128</v>
      </c>
      <c r="D141" s="246"/>
      <c r="E141" s="627"/>
      <c r="F141" s="648"/>
      <c r="G141" s="648"/>
      <c r="H141" s="648"/>
      <c r="I141" s="648"/>
      <c r="J141" s="648"/>
      <c r="K141" s="648"/>
      <c r="L141" s="648"/>
      <c r="M141" s="649"/>
      <c r="O141" s="34" t="s">
        <v>106</v>
      </c>
      <c r="R141" s="222"/>
      <c r="S141" s="222"/>
    </row>
    <row r="142" spans="1:19" ht="14.1" customHeight="1" collapsed="1" thickBot="1" x14ac:dyDescent="0.25">
      <c r="A142" s="36"/>
      <c r="B142" s="556"/>
      <c r="C142" s="228" t="s">
        <v>210</v>
      </c>
      <c r="D142" s="229"/>
      <c r="E142" s="69">
        <v>0</v>
      </c>
      <c r="F142" s="70">
        <v>0</v>
      </c>
      <c r="G142" s="70">
        <v>0</v>
      </c>
      <c r="H142" s="85">
        <v>0</v>
      </c>
      <c r="I142" s="83">
        <v>0</v>
      </c>
      <c r="J142" s="84">
        <v>0</v>
      </c>
      <c r="K142" s="85">
        <v>0</v>
      </c>
      <c r="L142" s="83">
        <v>0</v>
      </c>
      <c r="M142" s="84">
        <v>0</v>
      </c>
      <c r="O142" s="34" t="s">
        <v>106</v>
      </c>
      <c r="R142" s="226"/>
      <c r="S142" s="226"/>
    </row>
    <row r="143" spans="1:19" s="16" customFormat="1" ht="14.1" customHeight="1" thickBot="1" x14ac:dyDescent="0.25">
      <c r="A143" s="247" t="s">
        <v>216</v>
      </c>
      <c r="B143" s="650" t="s">
        <v>263</v>
      </c>
      <c r="C143" s="651"/>
      <c r="D143" s="652"/>
      <c r="E143" s="301">
        <f t="shared" ref="E143:M143" si="15">SUM(E119:E132)</f>
        <v>486500</v>
      </c>
      <c r="F143" s="302">
        <f t="shared" si="15"/>
        <v>2258000</v>
      </c>
      <c r="G143" s="303">
        <f t="shared" si="15"/>
        <v>12977756</v>
      </c>
      <c r="H143" s="305">
        <f t="shared" si="15"/>
        <v>24076975</v>
      </c>
      <c r="I143" s="306">
        <f t="shared" si="15"/>
        <v>123447900</v>
      </c>
      <c r="J143" s="307">
        <f t="shared" si="15"/>
        <v>761492063</v>
      </c>
      <c r="K143" s="301">
        <f t="shared" si="15"/>
        <v>947225</v>
      </c>
      <c r="L143" s="302">
        <f t="shared" si="15"/>
        <v>4342500</v>
      </c>
      <c r="M143" s="303">
        <f t="shared" si="15"/>
        <v>21334765</v>
      </c>
      <c r="N143" s="15" t="s">
        <v>10</v>
      </c>
      <c r="O143" s="1" t="s">
        <v>116</v>
      </c>
      <c r="Q143" s="1"/>
      <c r="R143" s="637"/>
      <c r="S143" s="637"/>
    </row>
    <row r="144" spans="1:19" ht="14.1" customHeight="1" x14ac:dyDescent="0.2">
      <c r="A144" s="36"/>
      <c r="B144" s="234"/>
      <c r="C144" s="228"/>
      <c r="D144" s="229"/>
      <c r="E144" s="69"/>
      <c r="F144" s="70"/>
      <c r="G144" s="70"/>
      <c r="H144" s="85"/>
      <c r="I144" s="83"/>
      <c r="J144" s="83"/>
      <c r="K144" s="85"/>
      <c r="L144" s="83"/>
      <c r="M144" s="84"/>
      <c r="O144" s="34"/>
      <c r="R144" s="226"/>
      <c r="S144" s="226"/>
    </row>
    <row r="145" spans="1:19" ht="14.1" customHeight="1" thickBot="1" x14ac:dyDescent="0.25">
      <c r="A145" s="36" t="str">
        <f>'ILPA Reporting Template(Level1)'!C93</f>
        <v>Total Reimbursements for Travel &amp; Administrative Expenses****</v>
      </c>
      <c r="B145" s="235" t="s">
        <v>265</v>
      </c>
      <c r="C145" s="232" t="s">
        <v>25</v>
      </c>
      <c r="D145" s="233"/>
      <c r="E145" s="72">
        <v>5000</v>
      </c>
      <c r="F145" s="73">
        <v>15000</v>
      </c>
      <c r="G145" s="73">
        <v>62200</v>
      </c>
      <c r="H145" s="72">
        <v>200000</v>
      </c>
      <c r="I145" s="73">
        <v>600000</v>
      </c>
      <c r="J145" s="73">
        <v>248800</v>
      </c>
      <c r="K145" s="72">
        <v>8000</v>
      </c>
      <c r="L145" s="73">
        <v>19500</v>
      </c>
      <c r="M145" s="74">
        <v>88500</v>
      </c>
      <c r="O145" s="99" t="s">
        <v>113</v>
      </c>
      <c r="R145" s="222"/>
      <c r="S145" s="222"/>
    </row>
    <row r="146" spans="1:19" ht="14.1" customHeight="1" x14ac:dyDescent="0.2">
      <c r="A146" s="36"/>
      <c r="C146" s="16"/>
      <c r="D146" s="16"/>
      <c r="E146" s="27"/>
      <c r="F146" s="27"/>
      <c r="G146" s="27"/>
      <c r="H146" s="27"/>
      <c r="I146" s="27"/>
      <c r="J146" s="27"/>
      <c r="K146" s="27"/>
      <c r="L146" s="27"/>
      <c r="M146" s="27"/>
      <c r="Q146" s="16"/>
    </row>
    <row r="147" spans="1:19" ht="14.1" customHeight="1" x14ac:dyDescent="0.2">
      <c r="A147" s="36"/>
      <c r="B147" s="248"/>
      <c r="C147" s="16"/>
      <c r="D147" s="40"/>
      <c r="E147" s="38"/>
      <c r="F147" s="38"/>
      <c r="G147" s="38"/>
      <c r="H147" s="38"/>
      <c r="I147" s="38"/>
      <c r="J147" s="38"/>
      <c r="K147" s="32"/>
      <c r="L147" s="32"/>
      <c r="M147" s="32"/>
      <c r="N147" s="15"/>
      <c r="O147" s="34"/>
      <c r="P147" s="16"/>
    </row>
    <row r="148" spans="1:19" s="16" customFormat="1" ht="14.1" customHeight="1" x14ac:dyDescent="0.2">
      <c r="A148" s="37"/>
      <c r="B148" s="127" t="s">
        <v>33</v>
      </c>
      <c r="C148" s="128"/>
      <c r="D148" s="128"/>
      <c r="E148" s="128"/>
      <c r="F148" s="128"/>
      <c r="G148" s="128"/>
      <c r="H148" s="128"/>
      <c r="I148" s="128"/>
      <c r="J148" s="128"/>
      <c r="K148" s="128"/>
      <c r="L148" s="128"/>
      <c r="M148" s="128"/>
      <c r="N148" s="15"/>
    </row>
    <row r="149" spans="1:19" x14ac:dyDescent="0.2">
      <c r="A149" s="36"/>
      <c r="B149" s="127" t="s">
        <v>60</v>
      </c>
      <c r="C149" s="136"/>
      <c r="D149" s="136"/>
      <c r="E149" s="136"/>
      <c r="F149" s="136"/>
      <c r="G149" s="136"/>
      <c r="H149" s="136"/>
      <c r="I149" s="136"/>
      <c r="J149" s="136"/>
      <c r="K149" s="136"/>
      <c r="L149" s="136"/>
      <c r="M149" s="136"/>
      <c r="Q149" s="16"/>
    </row>
    <row r="150" spans="1:19" x14ac:dyDescent="0.2">
      <c r="A150" s="36"/>
      <c r="B150" s="249" t="s">
        <v>67</v>
      </c>
      <c r="C150" s="137"/>
      <c r="D150" s="137"/>
      <c r="E150" s="137"/>
      <c r="F150" s="137"/>
      <c r="G150" s="137"/>
      <c r="H150" s="137"/>
      <c r="I150" s="137"/>
      <c r="J150" s="137"/>
      <c r="K150" s="137"/>
      <c r="L150" s="137"/>
      <c r="M150" s="137"/>
    </row>
    <row r="151" spans="1:19" ht="17.45" customHeight="1" x14ac:dyDescent="0.2">
      <c r="A151" s="36"/>
      <c r="B151" s="127" t="s">
        <v>53</v>
      </c>
      <c r="C151" s="128"/>
      <c r="D151" s="128"/>
      <c r="E151" s="128"/>
      <c r="F151" s="128"/>
      <c r="G151" s="128"/>
      <c r="H151" s="128"/>
      <c r="I151" s="128"/>
      <c r="J151" s="128"/>
      <c r="K151" s="128"/>
      <c r="L151" s="128"/>
      <c r="M151" s="128"/>
    </row>
    <row r="152" spans="1:19" s="2" customFormat="1" ht="18.600000000000001" customHeight="1" x14ac:dyDescent="0.2">
      <c r="A152" s="36"/>
      <c r="B152" s="250" t="s">
        <v>69</v>
      </c>
      <c r="C152" s="128"/>
      <c r="D152" s="128"/>
      <c r="E152" s="128"/>
      <c r="F152" s="128"/>
      <c r="G152" s="128"/>
      <c r="H152" s="128"/>
      <c r="I152" s="128"/>
      <c r="J152" s="128"/>
      <c r="K152" s="128"/>
      <c r="L152" s="128"/>
      <c r="M152" s="128"/>
      <c r="O152" s="1"/>
      <c r="P152" s="1"/>
      <c r="Q152" s="1"/>
      <c r="R152" s="1"/>
      <c r="S152" s="1"/>
    </row>
    <row r="153" spans="1:19" s="2" customFormat="1" ht="14.1" customHeight="1" x14ac:dyDescent="0.2">
      <c r="A153" s="36"/>
      <c r="B153" s="127"/>
      <c r="C153" s="128"/>
      <c r="D153" s="128"/>
      <c r="E153" s="128"/>
      <c r="F153" s="128"/>
      <c r="G153" s="128"/>
      <c r="H153" s="128"/>
      <c r="I153" s="128"/>
      <c r="J153" s="128"/>
      <c r="K153" s="128"/>
      <c r="L153" s="128"/>
      <c r="M153" s="128"/>
      <c r="O153" s="1"/>
      <c r="P153" s="1"/>
      <c r="Q153" s="1"/>
      <c r="R153" s="1"/>
      <c r="S153" s="1"/>
    </row>
    <row r="154" spans="1:19" s="2" customFormat="1" ht="15" customHeight="1" x14ac:dyDescent="0.2">
      <c r="A154" s="36"/>
      <c r="B154" s="227" t="s">
        <v>141</v>
      </c>
      <c r="C154" s="141"/>
      <c r="D154" s="28"/>
      <c r="E154" s="28"/>
      <c r="F154" s="28"/>
      <c r="G154" s="28"/>
      <c r="H154" s="28"/>
      <c r="I154" s="28"/>
      <c r="J154" s="28"/>
      <c r="K154" s="28"/>
      <c r="L154" s="28"/>
      <c r="M154" s="28"/>
      <c r="O154" s="1"/>
      <c r="P154" s="1"/>
      <c r="Q154" s="1"/>
      <c r="R154" s="1"/>
      <c r="S154" s="1"/>
    </row>
    <row r="155" spans="1:19" s="2" customFormat="1" ht="15" customHeight="1" thickBot="1" x14ac:dyDescent="0.25">
      <c r="A155" s="36"/>
      <c r="B155" s="142"/>
      <c r="C155" s="143"/>
      <c r="D155" s="28"/>
      <c r="E155" s="28"/>
      <c r="F155" s="28"/>
      <c r="G155" s="28"/>
      <c r="H155" s="28"/>
      <c r="I155" s="28"/>
      <c r="J155" s="28"/>
      <c r="K155" s="28"/>
      <c r="L155" s="28"/>
      <c r="M155" s="28"/>
      <c r="O155" s="1"/>
      <c r="P155" s="1"/>
      <c r="Q155" s="1"/>
      <c r="R155" s="1"/>
      <c r="S155" s="1"/>
    </row>
    <row r="156" spans="1:19" s="2" customFormat="1" ht="15.75" customHeight="1" x14ac:dyDescent="0.2">
      <c r="A156" s="36"/>
      <c r="B156" s="133" t="s">
        <v>61</v>
      </c>
      <c r="C156" s="134"/>
      <c r="D156" s="134"/>
      <c r="E156" s="134"/>
      <c r="F156" s="134"/>
      <c r="G156" s="134"/>
      <c r="H156" s="134"/>
      <c r="I156" s="134"/>
      <c r="J156" s="134"/>
      <c r="K156" s="134"/>
      <c r="L156" s="134"/>
      <c r="M156" s="135"/>
      <c r="O156" s="1"/>
      <c r="P156" s="1"/>
      <c r="Q156" s="1"/>
      <c r="R156" s="1"/>
      <c r="S156" s="1"/>
    </row>
    <row r="157" spans="1:19" s="2" customFormat="1" x14ac:dyDescent="0.2">
      <c r="A157" s="36"/>
      <c r="B157" s="127" t="s">
        <v>62</v>
      </c>
      <c r="C157" s="128"/>
      <c r="D157" s="128"/>
      <c r="E157" s="128"/>
      <c r="F157" s="128"/>
      <c r="G157" s="128"/>
      <c r="H157" s="128"/>
      <c r="I157" s="128"/>
      <c r="J157" s="128"/>
      <c r="K157" s="128"/>
      <c r="L157" s="128"/>
      <c r="M157" s="129"/>
      <c r="O157" s="1"/>
      <c r="P157" s="1"/>
      <c r="Q157" s="1"/>
      <c r="R157" s="1"/>
      <c r="S157" s="1"/>
    </row>
    <row r="158" spans="1:19" s="2" customFormat="1" x14ac:dyDescent="0.2">
      <c r="A158" s="36"/>
      <c r="B158" s="124"/>
      <c r="C158" s="125"/>
      <c r="D158" s="125"/>
      <c r="E158" s="125"/>
      <c r="F158" s="125"/>
      <c r="G158" s="125"/>
      <c r="H158" s="125"/>
      <c r="I158" s="125"/>
      <c r="J158" s="125"/>
      <c r="K158" s="125"/>
      <c r="L158" s="125"/>
      <c r="M158" s="126"/>
      <c r="O158" s="1"/>
      <c r="P158" s="1"/>
      <c r="Q158" s="1"/>
      <c r="R158" s="1"/>
      <c r="S158" s="1"/>
    </row>
    <row r="159" spans="1:19" s="2" customFormat="1" x14ac:dyDescent="0.2">
      <c r="A159" s="36"/>
      <c r="B159" s="138" t="s">
        <v>149</v>
      </c>
      <c r="C159" s="139"/>
      <c r="D159" s="139"/>
      <c r="E159" s="139"/>
      <c r="F159" s="139"/>
      <c r="G159" s="139"/>
      <c r="H159" s="139"/>
      <c r="I159" s="139"/>
      <c r="J159" s="139"/>
      <c r="K159" s="139"/>
      <c r="L159" s="139"/>
      <c r="M159" s="140"/>
      <c r="O159" s="1"/>
      <c r="P159" s="1"/>
      <c r="Q159" s="1"/>
      <c r="R159" s="1"/>
      <c r="S159" s="1"/>
    </row>
    <row r="160" spans="1:19" s="2" customFormat="1" x14ac:dyDescent="0.2">
      <c r="A160" s="36"/>
      <c r="B160" s="127"/>
      <c r="C160" s="128"/>
      <c r="D160" s="128"/>
      <c r="E160" s="128"/>
      <c r="F160" s="128"/>
      <c r="G160" s="128"/>
      <c r="H160" s="128"/>
      <c r="I160" s="128"/>
      <c r="J160" s="128"/>
      <c r="K160" s="128"/>
      <c r="L160" s="128"/>
      <c r="M160" s="129"/>
      <c r="O160" s="1"/>
      <c r="P160" s="1"/>
      <c r="Q160" s="1"/>
      <c r="R160" s="1"/>
      <c r="S160" s="1"/>
    </row>
    <row r="161" spans="1:19" s="2" customFormat="1" ht="15.75" customHeight="1" thickBot="1" x14ac:dyDescent="0.25">
      <c r="A161" s="36"/>
      <c r="B161" s="130"/>
      <c r="C161" s="131"/>
      <c r="D161" s="131"/>
      <c r="E161" s="131"/>
      <c r="F161" s="131"/>
      <c r="G161" s="131"/>
      <c r="H161" s="131"/>
      <c r="I161" s="131"/>
      <c r="J161" s="131"/>
      <c r="K161" s="131"/>
      <c r="L161" s="131"/>
      <c r="M161" s="132"/>
      <c r="O161" s="1"/>
      <c r="P161" s="1"/>
      <c r="Q161" s="1"/>
      <c r="R161" s="1"/>
      <c r="S161" s="1"/>
    </row>
  </sheetData>
  <dataConsolidate/>
  <mergeCells count="150">
    <mergeCell ref="H5:J5"/>
    <mergeCell ref="K5:M5"/>
    <mergeCell ref="B42:D42"/>
    <mergeCell ref="B54:D54"/>
    <mergeCell ref="B15:D15"/>
    <mergeCell ref="E5:G5"/>
    <mergeCell ref="B13:C13"/>
    <mergeCell ref="B14:C14"/>
    <mergeCell ref="B12:C12"/>
    <mergeCell ref="B6:D8"/>
    <mergeCell ref="B27:D27"/>
    <mergeCell ref="B28:D28"/>
    <mergeCell ref="B29:D29"/>
    <mergeCell ref="B18:D18"/>
    <mergeCell ref="B23:D23"/>
    <mergeCell ref="B24:D24"/>
    <mergeCell ref="B25:D25"/>
    <mergeCell ref="B32:D32"/>
    <mergeCell ref="B33:D33"/>
    <mergeCell ref="B34:D34"/>
    <mergeCell ref="B19:D19"/>
    <mergeCell ref="B20:D20"/>
    <mergeCell ref="B21:D21"/>
    <mergeCell ref="B39:D39"/>
    <mergeCell ref="B109:D109"/>
    <mergeCell ref="E109:G109"/>
    <mergeCell ref="H109:J109"/>
    <mergeCell ref="B71:C71"/>
    <mergeCell ref="B38:D38"/>
    <mergeCell ref="B37:D37"/>
    <mergeCell ref="B99:D99"/>
    <mergeCell ref="E99:G99"/>
    <mergeCell ref="B82:D82"/>
    <mergeCell ref="B83:D83"/>
    <mergeCell ref="B84:D84"/>
    <mergeCell ref="B85:D85"/>
    <mergeCell ref="B86:D86"/>
    <mergeCell ref="B87:D87"/>
    <mergeCell ref="B88:D88"/>
    <mergeCell ref="B89:D89"/>
    <mergeCell ref="B1:M2"/>
    <mergeCell ref="B90:D90"/>
    <mergeCell ref="B91:D91"/>
    <mergeCell ref="B92:B96"/>
    <mergeCell ref="C92:D92"/>
    <mergeCell ref="C93:D93"/>
    <mergeCell ref="C94:D94"/>
    <mergeCell ref="C95:D95"/>
    <mergeCell ref="C96:D96"/>
    <mergeCell ref="B22:D22"/>
    <mergeCell ref="B78:C78"/>
    <mergeCell ref="B51:D51"/>
    <mergeCell ref="B53:D53"/>
    <mergeCell ref="B76:C76"/>
    <mergeCell ref="B74:C74"/>
    <mergeCell ref="B75:C75"/>
    <mergeCell ref="B41:D41"/>
    <mergeCell ref="B72:C72"/>
    <mergeCell ref="B68:D68"/>
    <mergeCell ref="B80:D80"/>
    <mergeCell ref="B57:D57"/>
    <mergeCell ref="B58:D58"/>
    <mergeCell ref="B61:D61"/>
    <mergeCell ref="B62:D62"/>
    <mergeCell ref="H121:J128"/>
    <mergeCell ref="K119:M131"/>
    <mergeCell ref="H99:J99"/>
    <mergeCell ref="K99:M99"/>
    <mergeCell ref="B47:D47"/>
    <mergeCell ref="B48:D48"/>
    <mergeCell ref="B49:D49"/>
    <mergeCell ref="B77:C77"/>
    <mergeCell ref="B67:D67"/>
    <mergeCell ref="B69:D69"/>
    <mergeCell ref="B70:C70"/>
    <mergeCell ref="B50:D50"/>
    <mergeCell ref="B52:D52"/>
    <mergeCell ref="B100:D100"/>
    <mergeCell ref="B101:D101"/>
    <mergeCell ref="B102:D102"/>
    <mergeCell ref="B103:D103"/>
    <mergeCell ref="B104:D104"/>
    <mergeCell ref="B105:D105"/>
    <mergeCell ref="B106:D106"/>
    <mergeCell ref="B111:D111"/>
    <mergeCell ref="B112:D112"/>
    <mergeCell ref="B113:D113"/>
    <mergeCell ref="K109:M109"/>
    <mergeCell ref="R143:S143"/>
    <mergeCell ref="B118:D118"/>
    <mergeCell ref="E118:G118"/>
    <mergeCell ref="H118:J118"/>
    <mergeCell ref="K118:M118"/>
    <mergeCell ref="C126:D126"/>
    <mergeCell ref="C119:D119"/>
    <mergeCell ref="C129:D129"/>
    <mergeCell ref="C131:D131"/>
    <mergeCell ref="C127:D127"/>
    <mergeCell ref="C136:D136"/>
    <mergeCell ref="E136:M141"/>
    <mergeCell ref="B143:D143"/>
    <mergeCell ref="C121:D121"/>
    <mergeCell ref="C122:D122"/>
    <mergeCell ref="C123:D123"/>
    <mergeCell ref="C124:D124"/>
    <mergeCell ref="C125:D125"/>
    <mergeCell ref="C128:D128"/>
    <mergeCell ref="B119:B131"/>
    <mergeCell ref="C120:D120"/>
    <mergeCell ref="C130:D130"/>
    <mergeCell ref="B132:B142"/>
    <mergeCell ref="E121:G128"/>
    <mergeCell ref="B30:D30"/>
    <mergeCell ref="B16:D16"/>
    <mergeCell ref="B35:D35"/>
    <mergeCell ref="B10:M10"/>
    <mergeCell ref="E19:M26"/>
    <mergeCell ref="E32:M38"/>
    <mergeCell ref="B17:D17"/>
    <mergeCell ref="B31:D31"/>
    <mergeCell ref="B11:D11"/>
    <mergeCell ref="E11:G11"/>
    <mergeCell ref="H11:J11"/>
    <mergeCell ref="K11:M11"/>
    <mergeCell ref="B36:D36"/>
    <mergeCell ref="B26:D26"/>
    <mergeCell ref="B110:D110"/>
    <mergeCell ref="K113:M115"/>
    <mergeCell ref="B114:D114"/>
    <mergeCell ref="B115:D115"/>
    <mergeCell ref="B40:D40"/>
    <mergeCell ref="E47:M49"/>
    <mergeCell ref="E51:M54"/>
    <mergeCell ref="E56:M58"/>
    <mergeCell ref="B43:D43"/>
    <mergeCell ref="B44:D44"/>
    <mergeCell ref="B66:D66"/>
    <mergeCell ref="B65:D65"/>
    <mergeCell ref="B55:D55"/>
    <mergeCell ref="B56:D56"/>
    <mergeCell ref="B63:D63"/>
    <mergeCell ref="B64:D64"/>
    <mergeCell ref="B60:D60"/>
    <mergeCell ref="B46:D46"/>
    <mergeCell ref="B45:D45"/>
    <mergeCell ref="B73:C73"/>
    <mergeCell ref="B79:C79"/>
    <mergeCell ref="B81:D81"/>
    <mergeCell ref="E61:M65"/>
    <mergeCell ref="E71:M79"/>
  </mergeCells>
  <pageMargins left="0.25" right="0.25" top="0.75" bottom="0.75" header="0.3" footer="0.3"/>
  <pageSetup paperSize="5" scale="53" fitToHeight="2" orientation="landscape" r:id="rId1"/>
  <headerFooter>
    <oddHeader>&amp;L&amp;Gused with permission&amp;R&amp;G</oddHeader>
  </headerFooter>
  <rowBreaks count="1" manualBreakCount="1">
    <brk id="145" max="16383" man="1"/>
  </rowBreaks>
  <ignoredErrors>
    <ignoredError sqref="E106:M106" formulaRange="1"/>
  </ignoredError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7</vt:i4>
      </vt:variant>
    </vt:vector>
  </HeadingPairs>
  <TitlesOfParts>
    <vt:vector size="11" baseType="lpstr">
      <vt:lpstr>Instructions</vt:lpstr>
      <vt:lpstr>Reporting Template (General)</vt:lpstr>
      <vt:lpstr>ILPA Reporting Template(Level1)</vt:lpstr>
      <vt:lpstr>RS Supplemental(ILPA-RS Level2)</vt:lpstr>
      <vt:lpstr>'ILPA Reporting Template(Level1)'!Print_Area</vt:lpstr>
      <vt:lpstr>Instructions!Print_Area</vt:lpstr>
      <vt:lpstr>'Reporting Template (General)'!Print_Area</vt:lpstr>
      <vt:lpstr>'RS Supplemental(ILPA-RS Level2)'!Print_Area</vt:lpstr>
      <vt:lpstr>'ILPA Reporting Template(Level1)'!Print_Titles</vt:lpstr>
      <vt:lpstr>Instructions!Print_Titles</vt:lpstr>
      <vt:lpstr>'RS Supplemental(ILPA-RS Level2)'!Print_Titles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DeMatteis</dc:creator>
  <cp:lastModifiedBy>Brianne Schultz</cp:lastModifiedBy>
  <cp:lastPrinted>2019-07-18T18:35:03Z</cp:lastPrinted>
  <dcterms:created xsi:type="dcterms:W3CDTF">2015-08-12T17:06:42Z</dcterms:created>
  <dcterms:modified xsi:type="dcterms:W3CDTF">2019-07-18T18:36:51Z</dcterms:modified>
</cp:coreProperties>
</file>